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240" windowHeight="7992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C60" i="60" l="1"/>
  <c r="C78" i="59" l="1"/>
  <c r="F47" i="65"/>
  <c r="F46" i="65"/>
  <c r="F45" i="65"/>
  <c r="F44" i="65"/>
  <c r="F43" i="65"/>
  <c r="F42" i="65"/>
  <c r="F41" i="65"/>
  <c r="F40" i="65"/>
  <c r="F39" i="65"/>
  <c r="F38" i="65"/>
  <c r="F37" i="65"/>
  <c r="F36" i="65"/>
  <c r="C88" i="59" l="1"/>
  <c r="E28" i="62" l="1"/>
  <c r="D28" i="62"/>
  <c r="E20" i="62"/>
  <c r="D20" i="62"/>
  <c r="E37" i="62"/>
  <c r="D37" i="62"/>
  <c r="D52" i="59" l="1"/>
  <c r="E52" i="59"/>
  <c r="D26" i="64" l="1"/>
  <c r="D15" i="63" l="1"/>
  <c r="C79" i="62" l="1"/>
  <c r="C78" i="62" s="1"/>
  <c r="C69" i="62"/>
  <c r="C67" i="62"/>
  <c r="C65" i="62"/>
  <c r="C59" i="62"/>
  <c r="C56" i="62"/>
  <c r="C47" i="62"/>
  <c r="C28" i="62"/>
  <c r="C20" i="62"/>
  <c r="C37" i="62"/>
  <c r="D15" i="62"/>
  <c r="C15" i="62"/>
  <c r="C25" i="61"/>
  <c r="C21" i="61"/>
  <c r="C16" i="61"/>
  <c r="C46" i="62" l="1"/>
  <c r="C204" i="60"/>
  <c r="C202" i="60"/>
  <c r="C196" i="60"/>
  <c r="C193" i="60"/>
  <c r="C184" i="60"/>
  <c r="C206" i="60"/>
  <c r="C180" i="60"/>
  <c r="C178" i="60"/>
  <c r="C175" i="60"/>
  <c r="C172" i="60"/>
  <c r="C169" i="60"/>
  <c r="C168" i="60" s="1"/>
  <c r="C165" i="60"/>
  <c r="C162" i="60"/>
  <c r="C159" i="60"/>
  <c r="C158" i="60" s="1"/>
  <c r="C155" i="60"/>
  <c r="C149" i="60"/>
  <c r="C147" i="60"/>
  <c r="C144" i="60"/>
  <c r="C140" i="60"/>
  <c r="C135" i="60"/>
  <c r="C132" i="60"/>
  <c r="C129" i="60"/>
  <c r="C126" i="60"/>
  <c r="C105" i="60"/>
  <c r="C115" i="60"/>
  <c r="C98" i="60"/>
  <c r="C55" i="60"/>
  <c r="C56" i="60"/>
  <c r="C52" i="60"/>
  <c r="C47" i="60"/>
  <c r="C37" i="60"/>
  <c r="C32" i="60"/>
  <c r="C26" i="60"/>
  <c r="C24" i="60"/>
  <c r="C18" i="60"/>
  <c r="C9" i="60"/>
  <c r="C84" i="60"/>
  <c r="C82" i="60"/>
  <c r="C80" i="60"/>
  <c r="C74" i="60"/>
  <c r="C71" i="60"/>
  <c r="G101" i="59"/>
  <c r="F101" i="59"/>
  <c r="E101" i="59"/>
  <c r="D101" i="59"/>
  <c r="C101" i="59"/>
  <c r="C118" i="59"/>
  <c r="C8" i="60" l="1"/>
  <c r="C125" i="60"/>
  <c r="C97" i="60"/>
  <c r="C70" i="60"/>
  <c r="C183" i="60"/>
  <c r="C96" i="60" l="1"/>
  <c r="E78" i="59"/>
  <c r="D78" i="59"/>
  <c r="C30" i="59"/>
  <c r="E60" i="59"/>
  <c r="D60" i="59"/>
  <c r="E72" i="59"/>
  <c r="D72" i="59"/>
  <c r="C72" i="59"/>
  <c r="C52" i="59"/>
  <c r="C60" i="59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35" i="64" s="1"/>
  <c r="D8" i="63"/>
  <c r="D21" i="63" s="1"/>
  <c r="A3" i="59" l="1"/>
  <c r="A3" i="60" s="1"/>
  <c r="A2" i="59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<sst xmlns="http://schemas.openxmlformats.org/spreadsheetml/2006/main" count="917" uniqueCount="664">
  <si>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</si>
  <si>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</si>
  <si>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</si>
  <si>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</si>
  <si>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</si>
  <si>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</si>
  <si>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</si>
  <si>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</si>
  <si>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</si>
  <si>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</si>
  <si>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</si>
  <si>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</si>
  <si>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</si>
  <si>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</si>
  <si>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</si>
  <si>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</si>
  <si>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</si>
  <si>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</si>
  <si>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</si>
  <si>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</si>
  <si>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</si>
  <si>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</si>
  <si>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</si>
  <si>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</si>
  <si>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</si>
  <si>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</si>
  <si>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</si>
  <si>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</si>
  <si>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</si>
  <si>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</si>
  <si>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</si>
  <si>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</si>
  <si>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</si>
  <si>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</si>
  <si>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</si>
  <si>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</si>
  <si>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</si>
  <si>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</si>
  <si>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</si>
  <si>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</si>
  <si>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</si>
  <si>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</si>
  <si>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</si>
  <si>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</si>
  <si>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</si>
  <si>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</si>
  <si>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</si>
  <si>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</si>
  <si>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</si>
  <si>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</si>
  <si>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</si>
  <si>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</si>
  <si>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</si>
  <si>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</si>
  <si>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</si>
  <si>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</si>
  <si>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</si>
  <si>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</si>
  <si>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</si>
  <si>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</si>
  <si>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</si>
  <si>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</si>
  <si>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</si>
  <si>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</si>
  <si>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</si>
  <si>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</si>
  <si>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</si>
  <si>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</si>
  <si>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</si>
  <si>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</si>
  <si>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</si>
  <si>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</si>
  <si>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</si>
  <si>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</si>
  <si>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</si>
  <si>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</si>
  <si>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</si>
  <si>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</si>
  <si>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</si>
  <si>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</si>
  <si>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</si>
  <si>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</si>
  <si>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</si>
  <si>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</si>
  <si>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</si>
  <si>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</si>
  <si>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</si>
  <si>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</si>
  <si>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</si>
  <si>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</si>
  <si>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</si>
  <si>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</si>
  <si>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</si>
  <si>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</si>
  <si>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</si>
  <si>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</si>
  <si>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</si>
  <si>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</si>
  <si>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</si>
  <si>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</si>
  <si>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</si>
  <si>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</si>
  <si>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</si>
  <si>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</si>
  <si>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</si>
  <si>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</si>
  <si>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</si>
  <si>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</si>
  <si>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</si>
  <si>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</si>
  <si>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</si>
  <si>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</si>
  <si>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</si>
  <si>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</si>
  <si>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</si>
  <si>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</si>
  <si>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</si>
  <si>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</si>
  <si>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</si>
  <si>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</si>
  <si>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</si>
  <si>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</si>
  <si>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</si>
  <si>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</si>
  <si>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</si>
  <si>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</si>
  <si>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</si>
  <si>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</si>
  <si>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</si>
  <si>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</si>
  <si>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</si>
  <si>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</si>
  <si>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</si>
  <si>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</si>
  <si>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</si>
  <si>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</si>
  <si>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</si>
  <si>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</si>
  <si>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</si>
  <si>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</si>
  <si>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</si>
  <si>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</si>
  <si>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</si>
  <si>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</si>
  <si>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</si>
  <si>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</si>
  <si>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</si>
  <si>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</si>
  <si>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</si>
  <si>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</si>
  <si>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</si>
  <si>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</si>
  <si>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</si>
  <si>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</si>
  <si>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</si>
  <si>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</si>
  <si>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</si>
  <si>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</si>
  <si>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</si>
  <si>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</si>
  <si>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</si>
  <si>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</si>
  <si>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</si>
  <si>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</si>
  <si>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</si>
  <si>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</si>
  <si>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</si>
  <si>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</si>
  <si>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</si>
  <si>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</si>
  <si>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</si>
  <si>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</si>
  <si>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</si>
  <si>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</si>
  <si>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</si>
  <si>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</si>
  <si>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</si>
  <si>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</si>
  <si>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</si>
  <si>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</si>
  <si>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</si>
  <si>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</si>
  <si>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</si>
  <si>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</si>
  <si>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</si>
  <si>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</si>
  <si>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</si>
  <si>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</si>
  <si>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</si>
  <si>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</si>
  <si>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</si>
  <si>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</si>
  <si>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</si>
  <si>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</si>
  <si>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</si>
  <si>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</si>
  <si>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</si>
  <si>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</si>
  <si>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</si>
  <si>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</si>
  <si>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</si>
  <si>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</si>
  <si>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</si>
  <si>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</si>
  <si>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</si>
  <si>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</si>
  <si>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</si>
  <si>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</si>
  <si>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</si>
  <si>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</si>
  <si>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</si>
  <si>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</si>
  <si>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</si>
  <si>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</si>
  <si>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</si>
  <si>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</si>
  <si>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</si>
  <si>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</si>
  <si>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</si>
  <si>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</si>
  <si>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</si>
  <si>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</si>
  <si>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</si>
  <si>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</si>
  <si>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</si>
  <si>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</si>
  <si>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</si>
  <si>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</si>
  <si>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</si>
  <si>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</si>
  <si>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</si>
  <si>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</si>
  <si>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</si>
  <si>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</si>
  <si>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</si>
  <si>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</si>
  <si>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</si>
  <si>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</si>
  <si>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</si>
  <si>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</si>
  <si>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</si>
  <si>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</si>
  <si>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</si>
  <si>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</si>
  <si>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</si>
  <si>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</si>
  <si>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</si>
  <si>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</si>
  <si>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</si>
  <si>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</si>
  <si>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</si>
  <si>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</si>
  <si>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</si>
  <si>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</si>
  <si>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</si>
  <si>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</si>
  <si>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</si>
  <si>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</si>
  <si>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</si>
  <si>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</si>
  <si>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</si>
  <si>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</si>
  <si>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</si>
  <si>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</si>
  <si>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</si>
  <si>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</si>
  <si>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</si>
  <si>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</si>
  <si>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</si>
  <si>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</si>
  <si>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</si>
  <si>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</si>
  <si>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</si>
  <si>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</si>
  <si>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</si>
  <si>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</si>
  <si>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</si>
  <si>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</si>
  <si>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</si>
  <si>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</si>
  <si>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</si>
  <si>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</si>
  <si>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</si>
  <si>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</si>
  <si>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</si>
  <si>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</si>
  <si>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</si>
  <si>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</si>
  <si>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</si>
  <si>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</si>
  <si>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</si>
  <si>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</si>
  <si>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</si>
  <si>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</si>
  <si>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</si>
  <si>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</si>
  <si>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</si>
  <si>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</si>
  <si>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</si>
  <si>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</si>
  <si>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</si>
  <si>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</si>
  <si>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</si>
  <si>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</si>
  <si>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</si>
  <si>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</si>
  <si>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</si>
  <si>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</si>
  <si>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</si>
  <si>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</si>
  <si>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</si>
  <si>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</si>
  <si>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</si>
  <si>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</si>
  <si>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</si>
  <si>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</si>
  <si>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</si>
  <si>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</si>
  <si>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</si>
  <si>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</si>
  <si>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</si>
  <si>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</si>
  <si>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</si>
  <si>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</si>
  <si>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</si>
  <si>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</si>
  <si>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</si>
  <si>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</si>
  <si>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</si>
  <si>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</si>
  <si>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</si>
  <si>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</si>
  <si>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</si>
  <si>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</si>
  <si>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</si>
  <si>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</si>
  <si>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</si>
  <si>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</si>
  <si>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</si>
  <si>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</si>
  <si>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</si>
  <si>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</si>
  <si>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</si>
  <si>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</si>
  <si>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</si>
  <si>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</si>
  <si>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</si>
  <si>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</si>
  <si>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</si>
  <si>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</si>
  <si>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</si>
  <si>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</si>
  <si>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</si>
  <si>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</si>
  <si>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</si>
  <si>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</si>
  <si>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</si>
  <si>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</si>
  <si>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</si>
  <si>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</si>
  <si>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</si>
  <si>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</si>
  <si>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</si>
  <si>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</si>
  <si>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</si>
  <si>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</si>
  <si>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</si>
  <si>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</si>
  <si>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</si>
  <si>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</si>
  <si>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</si>
  <si>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</si>
  <si>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</si>
  <si>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</si>
  <si>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</si>
  <si>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</si>
  <si>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</si>
  <si>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</si>
  <si>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</si>
  <si>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</si>
  <si>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</si>
  <si>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</si>
  <si>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</si>
  <si>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</si>
  <si>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</si>
  <si>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</si>
  <si>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</si>
  <si>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</si>
  <si>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</si>
  <si>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</si>
  <si>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</si>
  <si>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</si>
  <si>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</si>
  <si>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</si>
  <si>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</si>
  <si>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</si>
  <si>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</si>
  <si>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</si>
  <si>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</si>
  <si>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</si>
  <si>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</si>
  <si>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</si>
  <si>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</si>
  <si>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</si>
  <si>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</si>
  <si>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</si>
  <si>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</si>
  <si>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</si>
  <si>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</si>
  <si>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</si>
  <si>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</si>
  <si>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</si>
  <si>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</si>
  <si>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</si>
  <si>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</si>
  <si>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</si>
  <si>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</si>
  <si>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</si>
  <si>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</si>
  <si>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</si>
  <si>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</si>
  <si>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</si>
  <si>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</si>
  <si>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</si>
  <si>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</si>
  <si>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</si>
  <si>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</si>
  <si>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</si>
  <si>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</si>
  <si>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</si>
  <si>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</si>
  <si>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</si>
  <si>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</si>
  <si>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</si>
  <si>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</si>
  <si>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</si>
  <si>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</si>
  <si>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</si>
  <si>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</si>
  <si>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</si>
  <si>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</si>
  <si>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</si>
  <si>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</si>
  <si>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</si>
  <si>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</si>
  <si>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</si>
  <si>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</si>
  <si>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</si>
  <si>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</si>
  <si>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</si>
  <si>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</si>
  <si>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</si>
  <si>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</si>
  <si>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</si>
  <si>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</si>
  <si>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</si>
  <si>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</si>
  <si>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</si>
  <si>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</si>
  <si>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</si>
  <si>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</si>
  <si>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</si>
  <si>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</si>
  <si>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</si>
  <si>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</si>
  <si>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</si>
  <si>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</si>
  <si>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</si>
  <si>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</si>
  <si>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</si>
  <si>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</si>
  <si>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</si>
  <si>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</si>
  <si>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</si>
  <si>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</si>
  <si>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</si>
  <si>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</si>
  <si>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</si>
  <si>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</si>
  <si>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</si>
  <si>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</si>
  <si>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</si>
  <si>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</si>
  <si>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</si>
  <si>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</si>
  <si>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</si>
  <si>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</si>
  <si>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</si>
  <si>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</si>
  <si>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</si>
  <si>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</si>
  <si>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</si>
  <si>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</si>
  <si>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</si>
  <si>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</si>
  <si>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</si>
  <si>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</si>
  <si>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</si>
  <si>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</si>
  <si>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</si>
  <si>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</si>
  <si>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</si>
  <si>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</si>
  <si>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</si>
  <si>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</si>
  <si>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</si>
  <si>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</si>
  <si>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</si>
  <si>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</si>
  <si>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</si>
  <si>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</si>
  <si>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</si>
  <si>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</si>
  <si>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</si>
  <si>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</si>
  <si>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</si>
  <si>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</si>
  <si>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</si>
  <si>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</si>
  <si>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</si>
  <si>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</si>
  <si>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</si>
  <si>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</si>
  <si>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</si>
  <si>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</si>
  <si>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</si>
  <si>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</si>
  <si>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</si>
  <si>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</si>
  <si>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</si>
  <si>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</si>
  <si>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</si>
  <si>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</si>
  <si>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</si>
  <si>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</si>
  <si>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</si>
  <si>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</si>
  <si>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</si>
  <si>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</si>
  <si>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</si>
  <si>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</si>
  <si>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</si>
  <si>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</si>
  <si>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</si>
  <si>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</si>
  <si>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</si>
  <si>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</si>
  <si>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</si>
  <si>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</si>
  <si>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</si>
  <si>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</si>
  <si>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</si>
  <si>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</si>
  <si>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</si>
  <si>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</si>
  <si>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</si>
  <si>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</si>
  <si>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</si>
  <si>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</si>
  <si>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</si>
  <si>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</si>
  <si>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</si>
  <si>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</si>
  <si>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</si>
  <si>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</si>
  <si>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</si>
  <si>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</si>
  <si>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</si>
  <si>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</si>
  <si>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</si>
  <si>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</si>
  <si>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</si>
  <si>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</si>
  <si>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</si>
  <si>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</si>
  <si>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</si>
  <si>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</si>
  <si>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</si>
  <si>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</si>
  <si>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</si>
  <si>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</si>
  <si>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</si>
  <si>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</si>
  <si>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</si>
  <si>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</si>
  <si>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</si>
  <si>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</si>
  <si>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</si>
  <si>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</si>
  <si>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</si>
  <si>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</si>
  <si>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</si>
  <si>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</si>
  <si>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</si>
  <si>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</si>
  <si>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</si>
  <si>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</si>
  <si>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</si>
  <si>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</si>
  <si>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</si>
  <si>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</si>
  <si>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</si>
  <si>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</si>
  <si>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</si>
  <si>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</si>
  <si>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</si>
  <si>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</si>
  <si>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</si>
  <si>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</si>
  <si>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</si>
  <si>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</si>
  <si>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</si>
  <si>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</si>
  <si>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</si>
  <si>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</si>
  <si>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</si>
  <si>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</si>
  <si>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</si>
  <si>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</si>
  <si>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</si>
  <si>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</si>
  <si>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</si>
  <si>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</si>
  <si>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</si>
  <si>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</si>
  <si>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Instituto Municipal de Vivienda de León, Guanajuato (IMUVI)</t>
  </si>
  <si>
    <t>Se rescindió el contrato, por lo tanto se hizo la reclamación a la afianzadora para la recuperación del anticipo. En espera del convenio de terminación con Constructora Jaden, S.A. de C.V.</t>
  </si>
  <si>
    <t>Última compra</t>
  </si>
  <si>
    <t>Se integra a la producción del proceso con el valor de adquisición</t>
  </si>
  <si>
    <t>Se integra por todos los conceptos que utilizados para la construcción o introducción de servicios</t>
  </si>
  <si>
    <t>Costo de construcción por metro cuadrado</t>
  </si>
  <si>
    <t>No aplica</t>
  </si>
  <si>
    <t>Es el costo real de construcción</t>
  </si>
  <si>
    <t>Se disminuye por las estimaciones de obra presentadas para su pago por el contratista</t>
  </si>
  <si>
    <t>Relaciones con obra</t>
  </si>
  <si>
    <t>Línea recta</t>
  </si>
  <si>
    <t>Funcionando</t>
  </si>
  <si>
    <t>Línea recta en bienes adquiridos antes de agosto 2017 y valor de desecho con bienes adquiridos a partir de agosto de 2017</t>
  </si>
  <si>
    <t>Se registra de forma mensual la depreciación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</si>
  <si>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</si>
  <si>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</si>
  <si>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</si>
  <si>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Particulares</t>
  </si>
  <si>
    <t>Ahorros previos que realizan personas que quieren obtene algún tipo de crédito que otorga el IMUVI</t>
  </si>
  <si>
    <t>Factibles de pago</t>
  </si>
  <si>
    <t>Ingresos generados por el cobro de intereses devengados y rendimientos bancarios</t>
  </si>
  <si>
    <t>Ingresos financieros</t>
  </si>
  <si>
    <t>Ingresos varios</t>
  </si>
  <si>
    <t>Otros ingresos cobrados no clasificados</t>
  </si>
  <si>
    <t>Subsidio municipal</t>
  </si>
  <si>
    <t>Ingresos por ventas y/o por por disposiones administrativas</t>
  </si>
  <si>
    <t>Representa el costo por las ventas de lotes o viviendas</t>
  </si>
  <si>
    <t>Representa el importe de sueldos base de la plantilla del IMUVI</t>
  </si>
  <si>
    <t>Representa el importe de prima de asistencia y otras prestaciones de la plantilla del IMUVI</t>
  </si>
  <si>
    <t>Donaciones</t>
  </si>
  <si>
    <t>Actualización</t>
  </si>
  <si>
    <t>Resultados de ejercicios anteriores</t>
  </si>
  <si>
    <t>Corrección de ejercicios anteriores</t>
  </si>
  <si>
    <t>Municipal</t>
  </si>
  <si>
    <t>Resultado del ejercicio</t>
  </si>
  <si>
    <t>Bajo protesta de decir verdad declaramos que los Estados Financieros y sus notas, son razonablemente correctos y son responsabilidad del emisor.</t>
  </si>
  <si>
    <t>Correspondiente del 1 de enero al 31 de diciembre de 2018</t>
  </si>
  <si>
    <t>No Factibles de pago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</si>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</sst>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0" borderId="0" xfId="8" applyFont="1" applyAlignment="1">
      <alignment wrapText="1"/>
    </xf>
    <xf numFmtId="0" fontId="3" fillId="0" borderId="0" xfId="3" applyFont="1" applyFill="1" applyBorder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37" customWidth="1"/>
    <col min="2" max="2" width="73.88671875" style="37" bestFit="1" customWidth="1"/>
    <col min="3" max="3" width="8" style="37" customWidth="1"/>
    <col min="4" max="16384" width="12.88671875" style="37"/>
  </cols>
  <sheetData>
    <row r="1" spans="1:5" ht="18.899999999999999" customHeight="1" x14ac:dyDescent="0.2">
      <c r="A1" s="150" t="s">
        <v>625</v>
      </c>
      <c r="B1" s="150"/>
      <c r="C1" s="73"/>
      <c r="D1" s="70" t="s">
        <v>288</v>
      </c>
      <c r="E1" s="71">
        <v>2018</v>
      </c>
    </row>
    <row r="2" spans="1:5" ht="18.899999999999999" customHeight="1" x14ac:dyDescent="0.2">
      <c r="A2" s="151" t="s">
        <v>289</v>
      </c>
      <c r="B2" s="151"/>
      <c r="C2" s="93"/>
      <c r="D2" s="70" t="s">
        <v>290</v>
      </c>
      <c r="E2" s="73" t="s">
        <v>663</v>
      </c>
    </row>
    <row r="3" spans="1:5" ht="18.899999999999999" customHeight="1" x14ac:dyDescent="0.2">
      <c r="A3" s="152" t="s">
        <v>661</v>
      </c>
      <c r="B3" s="152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0.8" thickBot="1" x14ac:dyDescent="0.25">
      <c r="A39" s="44"/>
      <c r="B39" s="45"/>
    </row>
    <row r="41" spans="1:2" x14ac:dyDescent="0.2">
      <c r="A41" s="149" t="s">
        <v>660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baseColWidth="10" defaultColWidth="11.44140625" defaultRowHeight="10.199999999999999" x14ac:dyDescent="0.2"/>
  <cols>
    <col min="1" max="1" width="1.6640625" style="96" customWidth="1"/>
    <col min="2" max="2" width="63.109375" style="96" customWidth="1"/>
    <col min="3" max="4" width="17.6640625" style="96" customWidth="1"/>
    <col min="5" max="16384" width="11.44140625" style="96"/>
  </cols>
  <sheetData>
    <row r="1" spans="1:4" s="94" customFormat="1" ht="18.899999999999999" customHeight="1" x14ac:dyDescent="0.3">
      <c r="A1" s="157" t="str">
        <f>'Notas a los Edos Financieros'!A1</f>
        <v>Instituto Municipal de Vivienda de León, Guanajuato (IMUVI)</v>
      </c>
      <c r="B1" s="157"/>
      <c r="C1" s="157"/>
      <c r="D1" s="157"/>
    </row>
    <row r="2" spans="1:4" s="94" customFormat="1" ht="18.899999999999999" customHeight="1" x14ac:dyDescent="0.3">
      <c r="A2" s="157" t="s">
        <v>623</v>
      </c>
      <c r="B2" s="157"/>
      <c r="C2" s="157"/>
      <c r="D2" s="157"/>
    </row>
    <row r="3" spans="1:4" s="94" customFormat="1" ht="18.899999999999999" customHeight="1" x14ac:dyDescent="0.3">
      <c r="A3" s="157" t="str">
        <f>'Notas a los Edos Financieros'!A3</f>
        <v>Correspondiente del 1 de enero al 31 de diciembre de 2018</v>
      </c>
      <c r="B3" s="157"/>
      <c r="C3" s="157"/>
      <c r="D3" s="157"/>
    </row>
    <row r="4" spans="1:4" s="97" customFormat="1" ht="18.899999999999999" customHeight="1" x14ac:dyDescent="0.2">
      <c r="A4" s="158" t="s">
        <v>619</v>
      </c>
      <c r="B4" s="158"/>
      <c r="C4" s="158"/>
      <c r="D4" s="158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94284466.479999989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16671611.420000002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16671611.420000002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12811577.130000001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12811577.130000001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98144500.769999996</v>
      </c>
    </row>
  </sheetData>
  <mergeCells count="4">
    <mergeCell ref="A1:D1"/>
    <mergeCell ref="A2:D2"/>
    <mergeCell ref="A3:D3"/>
    <mergeCell ref="A4:D4"/>
  </mergeCells>
  <printOptions horizontalCentered="1"/>
  <pageMargins left="0" right="0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sqref="A1:D1"/>
    </sheetView>
  </sheetViews>
  <sheetFormatPr baseColWidth="10" defaultColWidth="11.44140625" defaultRowHeight="10.199999999999999" x14ac:dyDescent="0.2"/>
  <cols>
    <col min="1" max="1" width="1.6640625" style="96" customWidth="1"/>
    <col min="2" max="2" width="62.109375" style="96" customWidth="1"/>
    <col min="3" max="3" width="17.6640625" style="96" customWidth="1"/>
    <col min="4" max="4" width="17.6640625" style="143" customWidth="1"/>
    <col min="5" max="16384" width="11.44140625" style="96"/>
  </cols>
  <sheetData>
    <row r="1" spans="1:4" s="124" customFormat="1" ht="18.899999999999999" customHeight="1" x14ac:dyDescent="0.3">
      <c r="A1" s="159" t="str">
        <f>'Notas a los Edos Financieros'!A1</f>
        <v>Instituto Municipal de Vivienda de León, Guanajuato (IMUVI)</v>
      </c>
      <c r="B1" s="159"/>
      <c r="C1" s="159"/>
      <c r="D1" s="159"/>
    </row>
    <row r="2" spans="1:4" s="124" customFormat="1" ht="18.899999999999999" customHeight="1" x14ac:dyDescent="0.3">
      <c r="A2" s="159" t="s">
        <v>624</v>
      </c>
      <c r="B2" s="159"/>
      <c r="C2" s="159"/>
      <c r="D2" s="159"/>
    </row>
    <row r="3" spans="1:4" s="124" customFormat="1" ht="18.899999999999999" customHeight="1" x14ac:dyDescent="0.3">
      <c r="A3" s="159" t="str">
        <f>'Notas a los Edos Financieros'!A3</f>
        <v>Correspondiente del 1 de enero al 31 de diciembre de 2018</v>
      </c>
      <c r="B3" s="159"/>
      <c r="C3" s="159"/>
      <c r="D3" s="159"/>
    </row>
    <row r="4" spans="1:4" s="125" customFormat="1" x14ac:dyDescent="0.2">
      <c r="A4" s="160"/>
      <c r="B4" s="160"/>
      <c r="C4" s="160"/>
      <c r="D4" s="160"/>
    </row>
    <row r="5" spans="1:4" x14ac:dyDescent="0.2">
      <c r="A5" s="126" t="s">
        <v>168</v>
      </c>
      <c r="B5" s="127"/>
      <c r="C5" s="128"/>
      <c r="D5" s="129">
        <v>58579689.63000001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11086695.440000001</v>
      </c>
    </row>
    <row r="8" spans="1:4" x14ac:dyDescent="0.2">
      <c r="A8" s="110"/>
      <c r="B8" s="135" t="s">
        <v>166</v>
      </c>
      <c r="C8" s="112">
        <v>685495.55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1001035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14291.2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6500000</v>
      </c>
      <c r="D15" s="137"/>
    </row>
    <row r="16" spans="1:4" x14ac:dyDescent="0.2">
      <c r="A16" s="110"/>
      <c r="B16" s="135" t="s">
        <v>158</v>
      </c>
      <c r="C16" s="112">
        <v>164418.4</v>
      </c>
      <c r="D16" s="137"/>
    </row>
    <row r="17" spans="1:4" x14ac:dyDescent="0.2">
      <c r="A17" s="110"/>
      <c r="B17" s="135" t="s">
        <v>157</v>
      </c>
      <c r="C17" s="112">
        <v>2721455.29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18995927</v>
      </c>
    </row>
    <row r="27" spans="1:4" x14ac:dyDescent="0.2">
      <c r="A27" s="110"/>
      <c r="B27" s="135" t="s">
        <v>133</v>
      </c>
      <c r="C27" s="112">
        <v>3390670.84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14839799.109999999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765457.05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66488921.190000013</v>
      </c>
    </row>
  </sheetData>
  <mergeCells count="4">
    <mergeCell ref="A1:D1"/>
    <mergeCell ref="A2:D2"/>
    <mergeCell ref="A3:D3"/>
    <mergeCell ref="A4:D4"/>
  </mergeCells>
  <printOptions horizontalCentered="1"/>
  <pageMargins left="0" right="0" top="0.74803149606299213" bottom="0.74803149606299213" header="0.31496062992125984" footer="0.31496062992125984"/>
  <pageSetup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86" customWidth="1"/>
    <col min="2" max="2" width="68.5546875" style="86" bestFit="1" customWidth="1"/>
    <col min="3" max="3" width="17.44140625" style="86" bestFit="1" customWidth="1"/>
    <col min="4" max="5" width="23.6640625" style="86" bestFit="1" customWidth="1"/>
    <col min="6" max="6" width="19.33203125" style="86" customWidth="1"/>
    <col min="7" max="7" width="20.5546875" style="86" customWidth="1"/>
    <col min="8" max="10" width="20.33203125" style="86" customWidth="1"/>
    <col min="11" max="16384" width="9.109375" style="86"/>
  </cols>
  <sheetData>
    <row r="1" spans="1:10" ht="18.899999999999999" customHeight="1" x14ac:dyDescent="0.2">
      <c r="A1" s="155" t="str">
        <f>'Notas a los Edos Financieros'!A1</f>
        <v>Instituto Municipal de Vivienda de León, Guanajuato (IMUVI)</v>
      </c>
      <c r="B1" s="161"/>
      <c r="C1" s="161"/>
      <c r="D1" s="161"/>
      <c r="E1" s="161"/>
      <c r="F1" s="161"/>
      <c r="G1" s="84" t="s">
        <v>288</v>
      </c>
      <c r="H1" s="85">
        <f>'Notas a los Edos Financieros'!E1</f>
        <v>2018</v>
      </c>
    </row>
    <row r="2" spans="1:10" ht="18.899999999999999" customHeight="1" x14ac:dyDescent="0.2">
      <c r="A2" s="155" t="str">
        <f>'Notas a los Edos Financieros'!A2</f>
        <v>Notas de Desglose Estado de Situación Financiera</v>
      </c>
      <c r="B2" s="161"/>
      <c r="C2" s="161"/>
      <c r="D2" s="161"/>
      <c r="E2" s="161"/>
      <c r="F2" s="161"/>
      <c r="G2" s="84" t="s">
        <v>290</v>
      </c>
      <c r="H2" s="85" t="str">
        <f>'Notas a los Edos Financieros'!E2</f>
        <v>Anual</v>
      </c>
    </row>
    <row r="3" spans="1:10" ht="18.899999999999999" customHeight="1" x14ac:dyDescent="0.2">
      <c r="A3" s="155" t="str">
        <f>'Notas a los Edos Financieros'!A3</f>
        <v>Correspondiente del 1 de enero al 31 de diciembre de 2018</v>
      </c>
      <c r="B3" s="161"/>
      <c r="C3" s="161"/>
      <c r="D3" s="161"/>
      <c r="E3" s="161"/>
      <c r="F3" s="161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620</v>
      </c>
      <c r="C7" s="89" t="s">
        <v>270</v>
      </c>
      <c r="D7" s="89" t="s">
        <v>621</v>
      </c>
      <c r="E7" s="89" t="s">
        <v>622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166556120</v>
      </c>
      <c r="E36" s="91">
        <v>166556120</v>
      </c>
      <c r="F36" s="91">
        <f>+C36+D36-E36</f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94284466.480000004</v>
      </c>
      <c r="E37" s="91">
        <v>169344335.40000001</v>
      </c>
      <c r="F37" s="91">
        <f t="shared" ref="F37:F47" si="0">+C37+D37-E37</f>
        <v>-75059868.920000002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2788215.4</v>
      </c>
      <c r="E38" s="91">
        <v>2788215.4</v>
      </c>
      <c r="F38" s="91">
        <f t="shared" si="0"/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94284466.480000004</v>
      </c>
      <c r="E39" s="91">
        <v>94284466.480000004</v>
      </c>
      <c r="F39" s="91">
        <f t="shared" si="0"/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94284466.480000004</v>
      </c>
      <c r="E40" s="91">
        <v>94284466.480000004</v>
      </c>
      <c r="F40" s="91">
        <f t="shared" si="0"/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166556120</v>
      </c>
      <c r="E41" s="91">
        <v>166556120</v>
      </c>
      <c r="F41" s="91">
        <f t="shared" si="0"/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169344335.40000001</v>
      </c>
      <c r="E42" s="91">
        <v>169344335.40000001</v>
      </c>
      <c r="F42" s="91">
        <f t="shared" si="0"/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2788215.4</v>
      </c>
      <c r="E43" s="91">
        <v>2788215.4</v>
      </c>
      <c r="F43" s="91">
        <f t="shared" si="0"/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62292117.460000001</v>
      </c>
      <c r="E44" s="91">
        <v>169344335.40000001</v>
      </c>
      <c r="F44" s="91">
        <f t="shared" si="0"/>
        <v>-107052217.94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58579689.630000003</v>
      </c>
      <c r="E45" s="91">
        <v>62292117.460000001</v>
      </c>
      <c r="F45" s="91">
        <f t="shared" si="0"/>
        <v>-3712427.8299999982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58579689.630000003</v>
      </c>
      <c r="E46" s="91">
        <v>58579689.630000003</v>
      </c>
      <c r="F46" s="91">
        <f t="shared" si="0"/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57446636.359999999</v>
      </c>
      <c r="E47" s="91">
        <v>58579689.630000003</v>
      </c>
      <c r="F47" s="91">
        <f t="shared" si="0"/>
        <v>-1133053.2700000033</v>
      </c>
    </row>
    <row r="49" spans="4:4" x14ac:dyDescent="0.2">
      <c r="D49" s="9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" right="0" top="0.74803149606299213" bottom="0.74803149606299213" header="0.31496062992125984" footer="0.31496062992125984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0.399999999999999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76" customWidth="1"/>
    <col min="2" max="2" width="64.5546875" style="76" bestFit="1" customWidth="1"/>
    <col min="3" max="3" width="16.44140625" style="76" bestFit="1" customWidth="1"/>
    <col min="4" max="4" width="19.109375" style="76" customWidth="1"/>
    <col min="5" max="5" width="28" style="76" customWidth="1"/>
    <col min="6" max="6" width="22.6640625" style="76" customWidth="1"/>
    <col min="7" max="8" width="16.6640625" style="76" customWidth="1"/>
    <col min="9" max="9" width="27.109375" style="76" customWidth="1"/>
    <col min="10" max="16384" width="9.109375" style="76"/>
  </cols>
  <sheetData>
    <row r="1" spans="1:8" s="72" customFormat="1" ht="18.899999999999999" customHeight="1" x14ac:dyDescent="0.3">
      <c r="A1" s="153" t="str">
        <f>'Notas a los Edos Financieros'!A1</f>
        <v>Instituto Municipal de Vivienda de León, Guanajuato (IMUVI)</v>
      </c>
      <c r="B1" s="154"/>
      <c r="C1" s="154"/>
      <c r="D1" s="154"/>
      <c r="E1" s="154"/>
      <c r="F1" s="154"/>
      <c r="G1" s="70" t="s">
        <v>288</v>
      </c>
      <c r="H1" s="81">
        <f>'Notas a los Edos Financieros'!E1</f>
        <v>2018</v>
      </c>
    </row>
    <row r="2" spans="1:8" s="72" customFormat="1" ht="18.899999999999999" customHeight="1" x14ac:dyDescent="0.3">
      <c r="A2" s="153" t="str">
        <f>'Notas a los Edos Financieros'!A2</f>
        <v>Notas de Desglose Estado de Situación Financiera</v>
      </c>
      <c r="B2" s="154"/>
      <c r="C2" s="154"/>
      <c r="D2" s="154"/>
      <c r="E2" s="154"/>
      <c r="F2" s="154"/>
      <c r="G2" s="70" t="s">
        <v>290</v>
      </c>
      <c r="H2" s="81" t="str">
        <f>'Notas a los Edos Financieros'!E2</f>
        <v>Anual</v>
      </c>
    </row>
    <row r="3" spans="1:8" s="72" customFormat="1" ht="18.899999999999999" customHeight="1" x14ac:dyDescent="0.3">
      <c r="A3" s="153" t="str">
        <f>'Notas a los Edos Financieros'!A3</f>
        <v>Correspondiente del 1 de enero al 31 de diciembre de 2018</v>
      </c>
      <c r="B3" s="154"/>
      <c r="C3" s="154"/>
      <c r="D3" s="154"/>
      <c r="E3" s="154"/>
      <c r="F3" s="154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293</v>
      </c>
      <c r="C8" s="80">
        <v>0</v>
      </c>
    </row>
    <row r="9" spans="1:8" x14ac:dyDescent="0.2">
      <c r="A9" s="78">
        <v>1115</v>
      </c>
      <c r="B9" s="76" t="s">
        <v>294</v>
      </c>
      <c r="C9" s="80">
        <v>0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297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8" x14ac:dyDescent="0.2">
      <c r="A20" s="78">
        <v>1123</v>
      </c>
      <c r="B20" s="76" t="s">
        <v>304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148"/>
    </row>
    <row r="21" spans="1:8" x14ac:dyDescent="0.2">
      <c r="A21" s="78">
        <v>1125</v>
      </c>
      <c r="B21" s="76" t="s">
        <v>305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306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ht="91.8" x14ac:dyDescent="0.2">
      <c r="A25" s="78">
        <v>1134</v>
      </c>
      <c r="B25" s="76" t="s">
        <v>309</v>
      </c>
      <c r="C25" s="80">
        <v>17324136.989999998</v>
      </c>
      <c r="D25" s="80">
        <v>1066683.5999999999</v>
      </c>
      <c r="E25" s="80">
        <v>0</v>
      </c>
      <c r="F25" s="80">
        <v>0</v>
      </c>
      <c r="G25" s="80">
        <v>16257453.390000001</v>
      </c>
      <c r="H25" s="148" t="s">
        <v>626</v>
      </c>
    </row>
    <row r="26" spans="1:8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312</v>
      </c>
      <c r="G29" s="77" t="s">
        <v>249</v>
      </c>
      <c r="H29" s="77"/>
    </row>
    <row r="30" spans="1:8" x14ac:dyDescent="0.2">
      <c r="A30" s="78">
        <v>1140</v>
      </c>
      <c r="B30" s="76" t="s">
        <v>313</v>
      </c>
      <c r="C30" s="80">
        <f>SUM(C31:C35)</f>
        <v>86165841.819999993</v>
      </c>
    </row>
    <row r="31" spans="1:8" x14ac:dyDescent="0.2">
      <c r="A31" s="78">
        <v>1141</v>
      </c>
      <c r="B31" s="76" t="s">
        <v>314</v>
      </c>
      <c r="C31" s="80">
        <v>0</v>
      </c>
    </row>
    <row r="32" spans="1:8" x14ac:dyDescent="0.2">
      <c r="A32" s="78">
        <v>1142</v>
      </c>
      <c r="B32" s="76" t="s">
        <v>315</v>
      </c>
      <c r="C32" s="80">
        <v>14254368.18</v>
      </c>
      <c r="D32" s="76" t="s">
        <v>629</v>
      </c>
      <c r="E32" s="76" t="s">
        <v>630</v>
      </c>
      <c r="F32" s="76" t="s">
        <v>632</v>
      </c>
      <c r="G32" s="76" t="s">
        <v>631</v>
      </c>
    </row>
    <row r="33" spans="1:8" x14ac:dyDescent="0.2">
      <c r="A33" s="78">
        <v>1143</v>
      </c>
      <c r="B33" s="76" t="s">
        <v>316</v>
      </c>
      <c r="C33" s="80">
        <v>2117239.86</v>
      </c>
      <c r="D33" s="76" t="s">
        <v>628</v>
      </c>
      <c r="E33" s="76" t="s">
        <v>631</v>
      </c>
      <c r="F33" s="76" t="s">
        <v>631</v>
      </c>
      <c r="G33" s="76" t="s">
        <v>631</v>
      </c>
    </row>
    <row r="34" spans="1:8" x14ac:dyDescent="0.2">
      <c r="A34" s="78">
        <v>1144</v>
      </c>
      <c r="B34" s="76" t="s">
        <v>317</v>
      </c>
      <c r="C34" s="80">
        <v>69794233.780000001</v>
      </c>
      <c r="D34" s="76" t="s">
        <v>627</v>
      </c>
      <c r="E34" s="76" t="s">
        <v>631</v>
      </c>
      <c r="F34" s="76" t="s">
        <v>631</v>
      </c>
      <c r="G34" s="76" t="s">
        <v>631</v>
      </c>
    </row>
    <row r="35" spans="1:8" x14ac:dyDescent="0.2">
      <c r="A35" s="78">
        <v>1145</v>
      </c>
      <c r="B35" s="76" t="s">
        <v>318</v>
      </c>
      <c r="C35" s="80">
        <v>0</v>
      </c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v>0</v>
      </c>
    </row>
    <row r="40" spans="1:8" x14ac:dyDescent="0.2">
      <c r="A40" s="78">
        <v>1151</v>
      </c>
      <c r="B40" s="76" t="s">
        <v>322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325</v>
      </c>
      <c r="H51" s="77" t="s">
        <v>254</v>
      </c>
      <c r="I51" s="77" t="s">
        <v>326</v>
      </c>
    </row>
    <row r="52" spans="1:9" x14ac:dyDescent="0.2">
      <c r="A52" s="78">
        <v>1230</v>
      </c>
      <c r="B52" s="76" t="s">
        <v>327</v>
      </c>
      <c r="C52" s="80">
        <f>SUM(C53:C59)</f>
        <v>42818564.379999995</v>
      </c>
      <c r="D52" s="80">
        <f t="shared" ref="D52:E52" si="0">SUM(D53:D59)</f>
        <v>-2104542.2999999998</v>
      </c>
      <c r="E52" s="80">
        <f t="shared" si="0"/>
        <v>-9962137.4600000009</v>
      </c>
    </row>
    <row r="53" spans="1:9" x14ac:dyDescent="0.2">
      <c r="A53" s="78">
        <v>1231</v>
      </c>
      <c r="B53" s="76" t="s">
        <v>328</v>
      </c>
      <c r="C53" s="80">
        <v>134993.69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9" ht="20.399999999999999" x14ac:dyDescent="0.2">
      <c r="A55" s="78">
        <v>1233</v>
      </c>
      <c r="B55" s="76" t="s">
        <v>330</v>
      </c>
      <c r="C55" s="80">
        <v>42090846.049999997</v>
      </c>
      <c r="D55" s="80">
        <v>-2104542.2999999998</v>
      </c>
      <c r="E55" s="80">
        <v>-9962137.4600000009</v>
      </c>
      <c r="F55" s="76" t="s">
        <v>635</v>
      </c>
      <c r="G55" s="83">
        <v>0.05</v>
      </c>
      <c r="H55" s="148" t="s">
        <v>638</v>
      </c>
      <c r="I55" s="76" t="s">
        <v>636</v>
      </c>
    </row>
    <row r="56" spans="1:9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332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333</v>
      </c>
      <c r="C58" s="80">
        <v>592724.64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335</v>
      </c>
      <c r="C60" s="80">
        <f>SUM(C61:C68)</f>
        <v>18793989.940000001</v>
      </c>
      <c r="D60" s="80">
        <f t="shared" ref="D60:E60" si="1">SUM(D61:D68)</f>
        <v>-1129735.28</v>
      </c>
      <c r="E60" s="80">
        <f t="shared" si="1"/>
        <v>-15100626.560000001</v>
      </c>
    </row>
    <row r="61" spans="1:9" ht="20.399999999999999" x14ac:dyDescent="0.2">
      <c r="A61" s="78">
        <v>1241</v>
      </c>
      <c r="B61" s="76" t="s">
        <v>336</v>
      </c>
      <c r="C61" s="80">
        <v>8615203.2100000009</v>
      </c>
      <c r="D61" s="80">
        <v>-260216.8</v>
      </c>
      <c r="E61" s="80">
        <v>-7325903.9500000002</v>
      </c>
      <c r="F61" s="76" t="s">
        <v>637</v>
      </c>
      <c r="G61" s="83">
        <v>0.1</v>
      </c>
      <c r="H61" s="148" t="s">
        <v>638</v>
      </c>
      <c r="I61" s="76" t="s">
        <v>636</v>
      </c>
    </row>
    <row r="62" spans="1:9" x14ac:dyDescent="0.2">
      <c r="A62" s="78">
        <v>1242</v>
      </c>
      <c r="B62" s="76" t="s">
        <v>337</v>
      </c>
      <c r="C62" s="80">
        <v>45676.08</v>
      </c>
      <c r="D62" s="80">
        <v>0</v>
      </c>
      <c r="E62" s="80">
        <v>-45676.08</v>
      </c>
      <c r="F62" s="76" t="s">
        <v>635</v>
      </c>
    </row>
    <row r="63" spans="1:9" x14ac:dyDescent="0.2">
      <c r="A63" s="78">
        <v>1243</v>
      </c>
      <c r="B63" s="76" t="s">
        <v>338</v>
      </c>
      <c r="C63" s="80">
        <v>0</v>
      </c>
      <c r="D63" s="80">
        <v>0</v>
      </c>
      <c r="E63" s="80">
        <v>0</v>
      </c>
    </row>
    <row r="64" spans="1:9" ht="20.399999999999999" x14ac:dyDescent="0.2">
      <c r="A64" s="78">
        <v>1244</v>
      </c>
      <c r="B64" s="76" t="s">
        <v>339</v>
      </c>
      <c r="C64" s="80">
        <v>9377614.6199999992</v>
      </c>
      <c r="D64" s="80">
        <v>-810868.73</v>
      </c>
      <c r="E64" s="80">
        <v>-7233997.8600000003</v>
      </c>
      <c r="F64" s="76" t="s">
        <v>637</v>
      </c>
      <c r="G64" s="83">
        <v>0.3</v>
      </c>
      <c r="H64" s="148" t="s">
        <v>638</v>
      </c>
      <c r="I64" s="76" t="s">
        <v>636</v>
      </c>
    </row>
    <row r="65" spans="1:9" x14ac:dyDescent="0.2">
      <c r="A65" s="78">
        <v>1245</v>
      </c>
      <c r="B65" s="76" t="s">
        <v>340</v>
      </c>
      <c r="C65" s="80">
        <v>0</v>
      </c>
      <c r="D65" s="80">
        <v>0</v>
      </c>
      <c r="E65" s="80">
        <v>0</v>
      </c>
    </row>
    <row r="66" spans="1:9" ht="20.399999999999999" x14ac:dyDescent="0.2">
      <c r="A66" s="78">
        <v>1246</v>
      </c>
      <c r="B66" s="76" t="s">
        <v>341</v>
      </c>
      <c r="C66" s="80">
        <v>755496.03</v>
      </c>
      <c r="D66" s="80">
        <v>-58649.75</v>
      </c>
      <c r="E66" s="80">
        <v>-495048.67</v>
      </c>
      <c r="F66" s="76" t="s">
        <v>637</v>
      </c>
      <c r="G66" s="83">
        <v>0.1</v>
      </c>
      <c r="H66" s="148" t="s">
        <v>638</v>
      </c>
      <c r="I66" s="76" t="s">
        <v>636</v>
      </c>
    </row>
    <row r="67" spans="1:9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344</v>
      </c>
      <c r="F71" s="77" t="s">
        <v>245</v>
      </c>
      <c r="G71" s="77" t="s">
        <v>325</v>
      </c>
      <c r="H71" s="77" t="s">
        <v>254</v>
      </c>
      <c r="I71" s="77" t="s">
        <v>326</v>
      </c>
    </row>
    <row r="72" spans="1:9" x14ac:dyDescent="0.2">
      <c r="A72" s="78">
        <v>1250</v>
      </c>
      <c r="B72" s="76" t="s">
        <v>345</v>
      </c>
      <c r="C72" s="80">
        <f>SUM(C73:C77)</f>
        <v>1079210.3600000001</v>
      </c>
      <c r="D72" s="80">
        <f t="shared" ref="D72:E72" si="2">SUM(D73:D77)</f>
        <v>-156006.47</v>
      </c>
      <c r="E72" s="80">
        <f t="shared" si="2"/>
        <v>-984656.82000000007</v>
      </c>
    </row>
    <row r="73" spans="1:9" x14ac:dyDescent="0.2">
      <c r="A73" s="78">
        <v>1251</v>
      </c>
      <c r="B73" s="76" t="s">
        <v>346</v>
      </c>
      <c r="C73" s="80">
        <v>46866.8</v>
      </c>
      <c r="D73" s="80">
        <v>0</v>
      </c>
      <c r="E73" s="80">
        <v>-46866.8</v>
      </c>
      <c r="F73" s="76" t="s">
        <v>631</v>
      </c>
    </row>
    <row r="74" spans="1:9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349</v>
      </c>
      <c r="C76" s="80">
        <v>1032343.56</v>
      </c>
      <c r="D76" s="80">
        <v>-156006.47</v>
      </c>
      <c r="E76" s="80">
        <v>-937790.02</v>
      </c>
      <c r="F76" s="76" t="s">
        <v>639</v>
      </c>
      <c r="G76" s="76" t="s">
        <v>631</v>
      </c>
      <c r="H76" s="76" t="s">
        <v>631</v>
      </c>
      <c r="I76" s="76" t="s">
        <v>640</v>
      </c>
    </row>
    <row r="77" spans="1:9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351</v>
      </c>
      <c r="C78" s="80">
        <f>SUM(C79:C84)</f>
        <v>43335241.780000001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352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</row>
    <row r="81" spans="1:9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</row>
    <row r="82" spans="1:9" x14ac:dyDescent="0.2">
      <c r="A82" s="78">
        <v>1274</v>
      </c>
      <c r="B82" s="76" t="s">
        <v>355</v>
      </c>
      <c r="C82" s="80">
        <v>0</v>
      </c>
      <c r="D82" s="80">
        <v>0</v>
      </c>
      <c r="E82" s="80">
        <v>0</v>
      </c>
    </row>
    <row r="83" spans="1:9" x14ac:dyDescent="0.2">
      <c r="A83" s="78">
        <v>1275</v>
      </c>
      <c r="B83" s="76" t="s">
        <v>356</v>
      </c>
      <c r="C83" s="80">
        <v>0</v>
      </c>
      <c r="D83" s="80">
        <v>0</v>
      </c>
      <c r="E83" s="80">
        <v>0</v>
      </c>
    </row>
    <row r="84" spans="1:9" x14ac:dyDescent="0.2">
      <c r="A84" s="78">
        <v>1279</v>
      </c>
      <c r="B84" s="76" t="s">
        <v>357</v>
      </c>
      <c r="C84" s="80">
        <v>43335241.780000001</v>
      </c>
      <c r="D84" s="80">
        <v>0</v>
      </c>
      <c r="E84" s="80">
        <v>0</v>
      </c>
      <c r="F84" s="76" t="s">
        <v>633</v>
      </c>
      <c r="G84" s="76" t="s">
        <v>631</v>
      </c>
      <c r="H84" s="76" t="s">
        <v>631</v>
      </c>
      <c r="I84" s="76" t="s">
        <v>634</v>
      </c>
    </row>
    <row r="86" spans="1:9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9" x14ac:dyDescent="0.2">
      <c r="A87" s="77" t="s">
        <v>233</v>
      </c>
      <c r="B87" s="77" t="s">
        <v>229</v>
      </c>
      <c r="C87" s="77" t="s">
        <v>230</v>
      </c>
      <c r="D87" s="77" t="s">
        <v>358</v>
      </c>
      <c r="E87" s="77"/>
      <c r="F87" s="77"/>
      <c r="G87" s="77"/>
      <c r="H87" s="77"/>
    </row>
    <row r="88" spans="1:9" x14ac:dyDescent="0.2">
      <c r="A88" s="78">
        <v>1160</v>
      </c>
      <c r="B88" s="76" t="s">
        <v>359</v>
      </c>
      <c r="C88" s="80">
        <f>SUM(C89:C90)</f>
        <v>-411696.96</v>
      </c>
    </row>
    <row r="89" spans="1:9" ht="71.400000000000006" x14ac:dyDescent="0.2">
      <c r="A89" s="78">
        <v>1161</v>
      </c>
      <c r="B89" s="76" t="s">
        <v>360</v>
      </c>
      <c r="C89" s="80">
        <v>-411696.96</v>
      </c>
      <c r="D89" s="148" t="s">
        <v>641</v>
      </c>
    </row>
    <row r="90" spans="1:9" x14ac:dyDescent="0.2">
      <c r="A90" s="78">
        <v>1162</v>
      </c>
      <c r="B90" s="76" t="s">
        <v>361</v>
      </c>
      <c r="C90" s="80">
        <v>0</v>
      </c>
    </row>
    <row r="92" spans="1:9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9" x14ac:dyDescent="0.2">
      <c r="A93" s="77" t="s">
        <v>233</v>
      </c>
      <c r="B93" s="77" t="s">
        <v>229</v>
      </c>
      <c r="C93" s="77" t="s">
        <v>230</v>
      </c>
      <c r="D93" s="77" t="s">
        <v>303</v>
      </c>
      <c r="E93" s="77"/>
      <c r="F93" s="77"/>
      <c r="G93" s="77"/>
      <c r="H93" s="77"/>
    </row>
    <row r="94" spans="1:9" x14ac:dyDescent="0.2">
      <c r="A94" s="78">
        <v>1290</v>
      </c>
      <c r="B94" s="76" t="s">
        <v>362</v>
      </c>
      <c r="C94" s="80">
        <v>0</v>
      </c>
    </row>
    <row r="95" spans="1:9" x14ac:dyDescent="0.2">
      <c r="A95" s="78">
        <v>1291</v>
      </c>
      <c r="B95" s="76" t="s">
        <v>363</v>
      </c>
      <c r="C95" s="80">
        <v>0</v>
      </c>
    </row>
    <row r="96" spans="1:9" x14ac:dyDescent="0.2">
      <c r="A96" s="78">
        <v>1292</v>
      </c>
      <c r="B96" s="76" t="s">
        <v>364</v>
      </c>
      <c r="C96" s="80">
        <v>0</v>
      </c>
    </row>
    <row r="97" spans="1:8" x14ac:dyDescent="0.2">
      <c r="A97" s="78">
        <v>1293</v>
      </c>
      <c r="B97" s="76" t="s">
        <v>365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x14ac:dyDescent="0.2">
      <c r="A101" s="78">
        <v>2110</v>
      </c>
      <c r="B101" s="76" t="s">
        <v>368</v>
      </c>
      <c r="C101" s="80">
        <f>SUM(C102:C110)</f>
        <v>57457888.710000008</v>
      </c>
      <c r="D101" s="80">
        <f t="shared" ref="D101:G101" si="4">SUM(D102:D110)</f>
        <v>6069498.4299999997</v>
      </c>
      <c r="E101" s="80">
        <f t="shared" si="4"/>
        <v>277668.81</v>
      </c>
      <c r="F101" s="80">
        <f t="shared" si="4"/>
        <v>0</v>
      </c>
      <c r="G101" s="80">
        <f t="shared" si="4"/>
        <v>51110721.469999999</v>
      </c>
    </row>
    <row r="102" spans="1:8" x14ac:dyDescent="0.2">
      <c r="A102" s="78">
        <v>2111</v>
      </c>
      <c r="B102" s="76" t="s">
        <v>369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370</v>
      </c>
      <c r="C103" s="80">
        <v>677438</v>
      </c>
      <c r="D103" s="80">
        <v>208369.19</v>
      </c>
      <c r="E103" s="80">
        <v>277668.81</v>
      </c>
      <c r="F103" s="80">
        <v>0</v>
      </c>
      <c r="G103" s="80">
        <v>191400</v>
      </c>
      <c r="H103" s="76" t="s">
        <v>644</v>
      </c>
    </row>
    <row r="104" spans="1:8" x14ac:dyDescent="0.2">
      <c r="A104" s="78">
        <v>2113</v>
      </c>
      <c r="B104" s="76" t="s">
        <v>371</v>
      </c>
      <c r="C104" s="80">
        <v>43264351.100000001</v>
      </c>
      <c r="D104" s="80">
        <v>3680892.07</v>
      </c>
      <c r="E104" s="80">
        <v>0</v>
      </c>
      <c r="F104" s="80">
        <v>0</v>
      </c>
      <c r="G104" s="80">
        <v>39583459.030000001</v>
      </c>
      <c r="H104" s="76" t="s">
        <v>662</v>
      </c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375</v>
      </c>
      <c r="C108" s="80">
        <v>1632681.27</v>
      </c>
      <c r="D108" s="80">
        <v>1632681.27</v>
      </c>
      <c r="E108" s="80">
        <v>0</v>
      </c>
      <c r="F108" s="80">
        <v>0</v>
      </c>
      <c r="G108" s="80">
        <v>0</v>
      </c>
      <c r="H108" s="76" t="s">
        <v>644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11883418.34</v>
      </c>
      <c r="D110" s="80">
        <v>547555.9</v>
      </c>
      <c r="E110" s="80">
        <v>0</v>
      </c>
      <c r="F110" s="80">
        <v>0</v>
      </c>
      <c r="G110" s="80">
        <v>11335862.439999999</v>
      </c>
      <c r="H110" s="76" t="s">
        <v>644</v>
      </c>
    </row>
    <row r="111" spans="1:8" x14ac:dyDescent="0.2">
      <c r="A111" s="78">
        <v>2120</v>
      </c>
      <c r="B111" s="76" t="s">
        <v>378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f>SUM(C119:C124)</f>
        <v>25383666.100000001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25383666.100000001</v>
      </c>
      <c r="D120" s="76" t="s">
        <v>642</v>
      </c>
      <c r="E120" s="76" t="s">
        <v>643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v>0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" right="0" top="0.39370078740157483" bottom="0.3937007874015748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11.44140625" defaultRowHeight="10.199999999999999" x14ac:dyDescent="0.2"/>
  <cols>
    <col min="1" max="1" width="11.44140625" style="9"/>
    <col min="2" max="2" width="124.33203125" style="9" customWidth="1"/>
    <col min="3" max="16384" width="11.441406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76" customWidth="1"/>
    <col min="2" max="2" width="83" style="76" customWidth="1"/>
    <col min="3" max="3" width="27.44140625" style="76" customWidth="1"/>
    <col min="4" max="4" width="30" style="76" customWidth="1"/>
    <col min="5" max="5" width="16.6640625" style="76" customWidth="1"/>
    <col min="6" max="16384" width="9.109375" style="76"/>
  </cols>
  <sheetData>
    <row r="1" spans="1:5" s="82" customFormat="1" ht="18.899999999999999" customHeight="1" x14ac:dyDescent="0.3">
      <c r="A1" s="151" t="str">
        <f>ESF!A1</f>
        <v>Instituto Municipal de Vivienda de León, Guanajuato (IMUVI)</v>
      </c>
      <c r="B1" s="151"/>
      <c r="C1" s="151"/>
      <c r="D1" s="70" t="s">
        <v>288</v>
      </c>
      <c r="E1" s="81">
        <f>'Notas a los Edos Financieros'!E1</f>
        <v>2018</v>
      </c>
    </row>
    <row r="2" spans="1:5" s="72" customFormat="1" ht="18.899999999999999" customHeight="1" x14ac:dyDescent="0.3">
      <c r="A2" s="151" t="s">
        <v>402</v>
      </c>
      <c r="B2" s="151"/>
      <c r="C2" s="151"/>
      <c r="D2" s="70" t="s">
        <v>290</v>
      </c>
      <c r="E2" s="81" t="str">
        <f>'Notas a los Edos Financieros'!E2</f>
        <v>Anual</v>
      </c>
    </row>
    <row r="3" spans="1:5" s="72" customFormat="1" ht="18.899999999999999" customHeight="1" x14ac:dyDescent="0.3">
      <c r="A3" s="151" t="str">
        <f>ESF!A3</f>
        <v>Correspondiente del 1 de enero al 31 de diciembre de 2018</v>
      </c>
      <c r="B3" s="151"/>
      <c r="C3" s="151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f>+C9+C18+C24+C26+C32+C37+C47+C52</f>
        <v>19415011.370000001</v>
      </c>
    </row>
    <row r="9" spans="1:5" x14ac:dyDescent="0.2">
      <c r="A9" s="78">
        <v>4110</v>
      </c>
      <c r="B9" s="76" t="s">
        <v>405</v>
      </c>
      <c r="C9" s="80">
        <f>SUM(C10:C17)</f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3" x14ac:dyDescent="0.2">
      <c r="A17" s="78">
        <v>4119</v>
      </c>
      <c r="B17" s="76" t="s">
        <v>413</v>
      </c>
      <c r="C17" s="80">
        <v>0</v>
      </c>
    </row>
    <row r="18" spans="1:3" x14ac:dyDescent="0.2">
      <c r="A18" s="78">
        <v>4120</v>
      </c>
      <c r="B18" s="76" t="s">
        <v>414</v>
      </c>
      <c r="C18" s="80">
        <f>SUM(C19:C23)</f>
        <v>0</v>
      </c>
    </row>
    <row r="19" spans="1:3" x14ac:dyDescent="0.2">
      <c r="A19" s="78">
        <v>4121</v>
      </c>
      <c r="B19" s="76" t="s">
        <v>415</v>
      </c>
      <c r="C19" s="80">
        <v>0</v>
      </c>
    </row>
    <row r="20" spans="1:3" x14ac:dyDescent="0.2">
      <c r="A20" s="78">
        <v>4122</v>
      </c>
      <c r="B20" s="76" t="s">
        <v>416</v>
      </c>
      <c r="C20" s="80">
        <v>0</v>
      </c>
    </row>
    <row r="21" spans="1:3" x14ac:dyDescent="0.2">
      <c r="A21" s="78">
        <v>4123</v>
      </c>
      <c r="B21" s="76" t="s">
        <v>417</v>
      </c>
      <c r="C21" s="80">
        <v>0</v>
      </c>
    </row>
    <row r="22" spans="1:3" x14ac:dyDescent="0.2">
      <c r="A22" s="78">
        <v>4124</v>
      </c>
      <c r="B22" s="76" t="s">
        <v>418</v>
      </c>
      <c r="C22" s="80">
        <v>0</v>
      </c>
    </row>
    <row r="23" spans="1:3" x14ac:dyDescent="0.2">
      <c r="A23" s="78">
        <v>4129</v>
      </c>
      <c r="B23" s="76" t="s">
        <v>419</v>
      </c>
      <c r="C23" s="80">
        <v>0</v>
      </c>
    </row>
    <row r="24" spans="1:3" x14ac:dyDescent="0.2">
      <c r="A24" s="78">
        <v>4130</v>
      </c>
      <c r="B24" s="76" t="s">
        <v>420</v>
      </c>
      <c r="C24" s="80">
        <f>SUM(C25)</f>
        <v>0</v>
      </c>
    </row>
    <row r="25" spans="1:3" x14ac:dyDescent="0.2">
      <c r="A25" s="78">
        <v>4131</v>
      </c>
      <c r="B25" s="76" t="s">
        <v>421</v>
      </c>
      <c r="C25" s="80">
        <v>0</v>
      </c>
    </row>
    <row r="26" spans="1:3" x14ac:dyDescent="0.2">
      <c r="A26" s="78">
        <v>4140</v>
      </c>
      <c r="B26" s="76" t="s">
        <v>422</v>
      </c>
      <c r="C26" s="80">
        <f>SUM(C27:C31)</f>
        <v>0</v>
      </c>
    </row>
    <row r="27" spans="1:3" x14ac:dyDescent="0.2">
      <c r="A27" s="78">
        <v>4141</v>
      </c>
      <c r="B27" s="76" t="s">
        <v>423</v>
      </c>
      <c r="C27" s="80">
        <v>0</v>
      </c>
    </row>
    <row r="28" spans="1:3" x14ac:dyDescent="0.2">
      <c r="A28" s="78">
        <v>4142</v>
      </c>
      <c r="B28" s="76" t="s">
        <v>424</v>
      </c>
      <c r="C28" s="80">
        <v>0</v>
      </c>
    </row>
    <row r="29" spans="1:3" x14ac:dyDescent="0.2">
      <c r="A29" s="78">
        <v>4143</v>
      </c>
      <c r="B29" s="76" t="s">
        <v>425</v>
      </c>
      <c r="C29" s="80">
        <v>0</v>
      </c>
    </row>
    <row r="30" spans="1:3" x14ac:dyDescent="0.2">
      <c r="A30" s="78">
        <v>4144</v>
      </c>
      <c r="B30" s="76" t="s">
        <v>426</v>
      </c>
      <c r="C30" s="80">
        <v>0</v>
      </c>
    </row>
    <row r="31" spans="1:3" x14ac:dyDescent="0.2">
      <c r="A31" s="78">
        <v>4149</v>
      </c>
      <c r="B31" s="76" t="s">
        <v>427</v>
      </c>
      <c r="C31" s="80">
        <v>0</v>
      </c>
    </row>
    <row r="32" spans="1:3" x14ac:dyDescent="0.2">
      <c r="A32" s="78">
        <v>4150</v>
      </c>
      <c r="B32" s="76" t="s">
        <v>428</v>
      </c>
      <c r="C32" s="80">
        <f>SUM(C33:C36)</f>
        <v>0</v>
      </c>
    </row>
    <row r="33" spans="1:3" x14ac:dyDescent="0.2">
      <c r="A33" s="78">
        <v>4151</v>
      </c>
      <c r="B33" s="76" t="s">
        <v>429</v>
      </c>
      <c r="C33" s="80">
        <v>0</v>
      </c>
    </row>
    <row r="34" spans="1:3" x14ac:dyDescent="0.2">
      <c r="A34" s="78">
        <v>4152</v>
      </c>
      <c r="B34" s="76" t="s">
        <v>430</v>
      </c>
      <c r="C34" s="80">
        <v>0</v>
      </c>
    </row>
    <row r="35" spans="1:3" x14ac:dyDescent="0.2">
      <c r="A35" s="78">
        <v>4153</v>
      </c>
      <c r="B35" s="76" t="s">
        <v>431</v>
      </c>
      <c r="C35" s="80">
        <v>0</v>
      </c>
    </row>
    <row r="36" spans="1:3" x14ac:dyDescent="0.2">
      <c r="A36" s="78">
        <v>4159</v>
      </c>
      <c r="B36" s="76" t="s">
        <v>432</v>
      </c>
      <c r="C36" s="80">
        <v>0</v>
      </c>
    </row>
    <row r="37" spans="1:3" x14ac:dyDescent="0.2">
      <c r="A37" s="78">
        <v>4160</v>
      </c>
      <c r="B37" s="76" t="s">
        <v>433</v>
      </c>
      <c r="C37" s="80">
        <f>SUM(C38:C46)</f>
        <v>0</v>
      </c>
    </row>
    <row r="38" spans="1:3" x14ac:dyDescent="0.2">
      <c r="A38" s="78">
        <v>4161</v>
      </c>
      <c r="B38" s="76" t="s">
        <v>434</v>
      </c>
      <c r="C38" s="80">
        <v>0</v>
      </c>
    </row>
    <row r="39" spans="1:3" x14ac:dyDescent="0.2">
      <c r="A39" s="78">
        <v>4162</v>
      </c>
      <c r="B39" s="76" t="s">
        <v>435</v>
      </c>
      <c r="C39" s="80">
        <v>0</v>
      </c>
    </row>
    <row r="40" spans="1:3" x14ac:dyDescent="0.2">
      <c r="A40" s="78">
        <v>4163</v>
      </c>
      <c r="B40" s="76" t="s">
        <v>436</v>
      </c>
      <c r="C40" s="80">
        <v>0</v>
      </c>
    </row>
    <row r="41" spans="1:3" x14ac:dyDescent="0.2">
      <c r="A41" s="78">
        <v>4164</v>
      </c>
      <c r="B41" s="76" t="s">
        <v>437</v>
      </c>
      <c r="C41" s="80">
        <v>0</v>
      </c>
    </row>
    <row r="42" spans="1:3" x14ac:dyDescent="0.2">
      <c r="A42" s="78">
        <v>4165</v>
      </c>
      <c r="B42" s="76" t="s">
        <v>438</v>
      </c>
      <c r="C42" s="80">
        <v>0</v>
      </c>
    </row>
    <row r="43" spans="1:3" x14ac:dyDescent="0.2">
      <c r="A43" s="78">
        <v>4166</v>
      </c>
      <c r="B43" s="76" t="s">
        <v>439</v>
      </c>
      <c r="C43" s="80">
        <v>0</v>
      </c>
    </row>
    <row r="44" spans="1:3" x14ac:dyDescent="0.2">
      <c r="A44" s="78">
        <v>4167</v>
      </c>
      <c r="B44" s="76" t="s">
        <v>440</v>
      </c>
      <c r="C44" s="80">
        <v>0</v>
      </c>
    </row>
    <row r="45" spans="1:3" x14ac:dyDescent="0.2">
      <c r="A45" s="78">
        <v>4168</v>
      </c>
      <c r="B45" s="76" t="s">
        <v>441</v>
      </c>
      <c r="C45" s="80">
        <v>0</v>
      </c>
    </row>
    <row r="46" spans="1:3" x14ac:dyDescent="0.2">
      <c r="A46" s="78">
        <v>4169</v>
      </c>
      <c r="B46" s="76" t="s">
        <v>442</v>
      </c>
      <c r="C46" s="80">
        <v>0</v>
      </c>
    </row>
    <row r="47" spans="1:3" x14ac:dyDescent="0.2">
      <c r="A47" s="78">
        <v>4170</v>
      </c>
      <c r="B47" s="76" t="s">
        <v>443</v>
      </c>
      <c r="C47" s="80">
        <f>SUM(C48:C51)</f>
        <v>19415011.370000001</v>
      </c>
    </row>
    <row r="48" spans="1:3" x14ac:dyDescent="0.2">
      <c r="A48" s="78">
        <v>4171</v>
      </c>
      <c r="B48" s="76" t="s">
        <v>444</v>
      </c>
      <c r="C48" s="80">
        <v>0</v>
      </c>
    </row>
    <row r="49" spans="1:4" x14ac:dyDescent="0.2">
      <c r="A49" s="78">
        <v>4172</v>
      </c>
      <c r="B49" s="76" t="s">
        <v>445</v>
      </c>
      <c r="C49" s="80">
        <v>0</v>
      </c>
    </row>
    <row r="50" spans="1:4" ht="20.399999999999999" x14ac:dyDescent="0.2">
      <c r="A50" s="78">
        <v>4173</v>
      </c>
      <c r="B50" s="76" t="s">
        <v>446</v>
      </c>
      <c r="C50" s="80">
        <v>19415011.370000001</v>
      </c>
      <c r="D50" s="148" t="s">
        <v>650</v>
      </c>
    </row>
    <row r="51" spans="1:4" x14ac:dyDescent="0.2">
      <c r="A51" s="78">
        <v>4174</v>
      </c>
      <c r="B51" s="76" t="s">
        <v>447</v>
      </c>
      <c r="C51" s="80">
        <v>0</v>
      </c>
    </row>
    <row r="52" spans="1:4" x14ac:dyDescent="0.2">
      <c r="A52" s="78">
        <v>4190</v>
      </c>
      <c r="B52" s="76" t="s">
        <v>448</v>
      </c>
      <c r="C52" s="80">
        <f>SUM(C53:C54)</f>
        <v>0</v>
      </c>
    </row>
    <row r="53" spans="1:4" x14ac:dyDescent="0.2">
      <c r="A53" s="78">
        <v>4191</v>
      </c>
      <c r="B53" s="76" t="s">
        <v>449</v>
      </c>
      <c r="C53" s="80">
        <v>0</v>
      </c>
    </row>
    <row r="54" spans="1:4" x14ac:dyDescent="0.2">
      <c r="A54" s="78">
        <v>4192</v>
      </c>
      <c r="B54" s="76" t="s">
        <v>450</v>
      </c>
      <c r="C54" s="80">
        <v>0</v>
      </c>
    </row>
    <row r="55" spans="1:4" x14ac:dyDescent="0.2">
      <c r="A55" s="78">
        <v>4200</v>
      </c>
      <c r="B55" s="76" t="s">
        <v>451</v>
      </c>
      <c r="C55" s="80">
        <f>+C56+C60</f>
        <v>57590823.399999999</v>
      </c>
    </row>
    <row r="56" spans="1:4" x14ac:dyDescent="0.2">
      <c r="A56" s="78">
        <v>4210</v>
      </c>
      <c r="B56" s="76" t="s">
        <v>452</v>
      </c>
      <c r="C56" s="80">
        <f>SUM(C57:C59)</f>
        <v>0</v>
      </c>
    </row>
    <row r="57" spans="1:4" x14ac:dyDescent="0.2">
      <c r="A57" s="78">
        <v>4211</v>
      </c>
      <c r="B57" s="76" t="s">
        <v>453</v>
      </c>
      <c r="C57" s="80">
        <v>0</v>
      </c>
    </row>
    <row r="58" spans="1:4" x14ac:dyDescent="0.2">
      <c r="A58" s="78">
        <v>4212</v>
      </c>
      <c r="B58" s="76" t="s">
        <v>454</v>
      </c>
      <c r="C58" s="80">
        <v>0</v>
      </c>
    </row>
    <row r="59" spans="1:4" x14ac:dyDescent="0.2">
      <c r="A59" s="78">
        <v>4213</v>
      </c>
      <c r="B59" s="76" t="s">
        <v>455</v>
      </c>
      <c r="C59" s="80">
        <v>0</v>
      </c>
    </row>
    <row r="60" spans="1:4" x14ac:dyDescent="0.2">
      <c r="A60" s="78">
        <v>4220</v>
      </c>
      <c r="B60" s="76" t="s">
        <v>456</v>
      </c>
      <c r="C60" s="80">
        <f>SUM(C61:C66)</f>
        <v>57590823.399999999</v>
      </c>
    </row>
    <row r="61" spans="1:4" x14ac:dyDescent="0.2">
      <c r="A61" s="78">
        <v>4221</v>
      </c>
      <c r="B61" s="76" t="s">
        <v>457</v>
      </c>
      <c r="C61" s="80">
        <v>0</v>
      </c>
    </row>
    <row r="62" spans="1:4" x14ac:dyDescent="0.2">
      <c r="A62" s="78">
        <v>4222</v>
      </c>
      <c r="B62" s="76" t="s">
        <v>458</v>
      </c>
      <c r="C62" s="80">
        <v>0</v>
      </c>
    </row>
    <row r="63" spans="1:4" x14ac:dyDescent="0.2">
      <c r="A63" s="78">
        <v>4223</v>
      </c>
      <c r="B63" s="76" t="s">
        <v>459</v>
      </c>
      <c r="C63" s="80">
        <v>57590823.399999999</v>
      </c>
      <c r="D63" s="76" t="s">
        <v>649</v>
      </c>
    </row>
    <row r="64" spans="1:4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f>+C71+C74+C80+C82+C84</f>
        <v>21138666</v>
      </c>
    </row>
    <row r="71" spans="1:5" x14ac:dyDescent="0.2">
      <c r="A71" s="78">
        <v>4310</v>
      </c>
      <c r="B71" s="76" t="s">
        <v>464</v>
      </c>
      <c r="C71" s="80">
        <f>SUM(C72:C73)</f>
        <v>19078978.129999999</v>
      </c>
    </row>
    <row r="72" spans="1:5" ht="40.799999999999997" x14ac:dyDescent="0.2">
      <c r="A72" s="78">
        <v>4311</v>
      </c>
      <c r="B72" s="76" t="s">
        <v>465</v>
      </c>
      <c r="C72" s="80">
        <v>19078978.129999999</v>
      </c>
      <c r="D72" s="76" t="s">
        <v>646</v>
      </c>
      <c r="E72" s="148" t="s">
        <v>645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f>SUM(C75:C79)</f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f>SUM(C81)</f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f>SUM(C83)</f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f>SUM(C85:C91)</f>
        <v>2059687.87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ht="20.399999999999999" x14ac:dyDescent="0.2">
      <c r="A91" s="78">
        <v>4399</v>
      </c>
      <c r="B91" s="76" t="s">
        <v>476</v>
      </c>
      <c r="C91" s="80">
        <v>2059687.87</v>
      </c>
      <c r="D91" s="76" t="s">
        <v>647</v>
      </c>
      <c r="E91" s="148" t="s">
        <v>648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f>+C97+C125+C158+C168+C183+C215</f>
        <v>66488921.189999998</v>
      </c>
      <c r="D96" s="83">
        <f>C96/C96</f>
        <v>1</v>
      </c>
    </row>
    <row r="97" spans="1:5" x14ac:dyDescent="0.2">
      <c r="A97" s="78">
        <v>5100</v>
      </c>
      <c r="B97" s="76" t="s">
        <v>485</v>
      </c>
      <c r="C97" s="80">
        <f>+C98+C105+C115</f>
        <v>47406652.890000001</v>
      </c>
      <c r="D97" s="83">
        <f>C97/$C$96</f>
        <v>0.71300078331140093</v>
      </c>
    </row>
    <row r="98" spans="1:5" x14ac:dyDescent="0.2">
      <c r="A98" s="78">
        <v>5110</v>
      </c>
      <c r="B98" s="76" t="s">
        <v>486</v>
      </c>
      <c r="C98" s="80">
        <f>SUM(C99:C104)</f>
        <v>37047989.640000001</v>
      </c>
      <c r="D98" s="83">
        <f t="shared" ref="D98:D161" si="0">C98/$C$96</f>
        <v>0.55720545584024395</v>
      </c>
    </row>
    <row r="99" spans="1:5" ht="30.6" x14ac:dyDescent="0.2">
      <c r="A99" s="78">
        <v>5111</v>
      </c>
      <c r="B99" s="76" t="s">
        <v>487</v>
      </c>
      <c r="C99" s="80">
        <v>19813719.66</v>
      </c>
      <c r="D99" s="83">
        <f t="shared" si="0"/>
        <v>0.29800031802862226</v>
      </c>
      <c r="E99" s="148" t="s">
        <v>652</v>
      </c>
    </row>
    <row r="100" spans="1:5" x14ac:dyDescent="0.2">
      <c r="A100" s="78">
        <v>5112</v>
      </c>
      <c r="B100" s="76" t="s">
        <v>488</v>
      </c>
      <c r="C100" s="80">
        <v>1235617.8999999999</v>
      </c>
      <c r="D100" s="83">
        <f t="shared" si="0"/>
        <v>1.8583816339402995E-2</v>
      </c>
    </row>
    <row r="101" spans="1:5" x14ac:dyDescent="0.2">
      <c r="A101" s="78">
        <v>5113</v>
      </c>
      <c r="B101" s="76" t="s">
        <v>489</v>
      </c>
      <c r="C101" s="80">
        <v>3805319.09</v>
      </c>
      <c r="D101" s="83">
        <f t="shared" si="0"/>
        <v>5.7232378295413278E-2</v>
      </c>
    </row>
    <row r="102" spans="1:5" x14ac:dyDescent="0.2">
      <c r="A102" s="78">
        <v>5114</v>
      </c>
      <c r="B102" s="76" t="s">
        <v>490</v>
      </c>
      <c r="C102" s="80">
        <v>4134651.89</v>
      </c>
      <c r="D102" s="83">
        <f t="shared" si="0"/>
        <v>6.2185576423848733E-2</v>
      </c>
    </row>
    <row r="103" spans="1:5" ht="40.799999999999997" x14ac:dyDescent="0.2">
      <c r="A103" s="78">
        <v>5115</v>
      </c>
      <c r="B103" s="76" t="s">
        <v>491</v>
      </c>
      <c r="C103" s="80">
        <v>8058681.0999999996</v>
      </c>
      <c r="D103" s="83">
        <f t="shared" si="0"/>
        <v>0.12120336675295663</v>
      </c>
      <c r="E103" s="148" t="s">
        <v>653</v>
      </c>
    </row>
    <row r="104" spans="1:5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5" x14ac:dyDescent="0.2">
      <c r="A105" s="78">
        <v>5120</v>
      </c>
      <c r="B105" s="76" t="s">
        <v>493</v>
      </c>
      <c r="C105" s="80">
        <f>SUM(C106:C114)</f>
        <v>1347331.01</v>
      </c>
      <c r="D105" s="83">
        <f t="shared" si="0"/>
        <v>2.0263992645479109E-2</v>
      </c>
    </row>
    <row r="106" spans="1:5" x14ac:dyDescent="0.2">
      <c r="A106" s="78">
        <v>5121</v>
      </c>
      <c r="B106" s="76" t="s">
        <v>494</v>
      </c>
      <c r="C106" s="80">
        <v>427547.38</v>
      </c>
      <c r="D106" s="83">
        <f t="shared" si="0"/>
        <v>6.4303551982477277E-3</v>
      </c>
    </row>
    <row r="107" spans="1:5" x14ac:dyDescent="0.2">
      <c r="A107" s="78">
        <v>5122</v>
      </c>
      <c r="B107" s="76" t="s">
        <v>495</v>
      </c>
      <c r="C107" s="80">
        <v>14234.05</v>
      </c>
      <c r="D107" s="83">
        <f t="shared" si="0"/>
        <v>2.1408153035487685E-4</v>
      </c>
    </row>
    <row r="108" spans="1:5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497</v>
      </c>
      <c r="C109" s="80">
        <v>37065.65</v>
      </c>
      <c r="D109" s="83">
        <f t="shared" si="0"/>
        <v>5.5747106941441413E-4</v>
      </c>
    </row>
    <row r="110" spans="1:5" x14ac:dyDescent="0.2">
      <c r="A110" s="78">
        <v>5125</v>
      </c>
      <c r="B110" s="76" t="s">
        <v>498</v>
      </c>
      <c r="C110" s="80">
        <v>0</v>
      </c>
      <c r="D110" s="83">
        <f t="shared" si="0"/>
        <v>0</v>
      </c>
    </row>
    <row r="111" spans="1:5" x14ac:dyDescent="0.2">
      <c r="A111" s="78">
        <v>5126</v>
      </c>
      <c r="B111" s="76" t="s">
        <v>499</v>
      </c>
      <c r="C111" s="80">
        <v>703045.34</v>
      </c>
      <c r="D111" s="83">
        <f t="shared" si="0"/>
        <v>1.0573871968699331E-2</v>
      </c>
    </row>
    <row r="112" spans="1:5" x14ac:dyDescent="0.2">
      <c r="A112" s="78">
        <v>5127</v>
      </c>
      <c r="B112" s="76" t="s">
        <v>500</v>
      </c>
      <c r="C112" s="80">
        <v>3151.77</v>
      </c>
      <c r="D112" s="83">
        <f t="shared" si="0"/>
        <v>4.7402934858778088E-5</v>
      </c>
    </row>
    <row r="113" spans="1:4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502</v>
      </c>
      <c r="C114" s="80">
        <v>162286.82</v>
      </c>
      <c r="D114" s="83">
        <f t="shared" si="0"/>
        <v>2.4408099439039797E-3</v>
      </c>
    </row>
    <row r="115" spans="1:4" x14ac:dyDescent="0.2">
      <c r="A115" s="78">
        <v>5130</v>
      </c>
      <c r="B115" s="76" t="s">
        <v>503</v>
      </c>
      <c r="C115" s="80">
        <f>SUM(C116:C124)</f>
        <v>9011332.2400000002</v>
      </c>
      <c r="D115" s="83">
        <f t="shared" si="0"/>
        <v>0.13553133482567789</v>
      </c>
    </row>
    <row r="116" spans="1:4" x14ac:dyDescent="0.2">
      <c r="A116" s="78">
        <v>5131</v>
      </c>
      <c r="B116" s="76" t="s">
        <v>504</v>
      </c>
      <c r="C116" s="80">
        <v>568841.51</v>
      </c>
      <c r="D116" s="83">
        <f t="shared" si="0"/>
        <v>8.5554329927307396E-3</v>
      </c>
    </row>
    <row r="117" spans="1:4" x14ac:dyDescent="0.2">
      <c r="A117" s="78">
        <v>5132</v>
      </c>
      <c r="B117" s="76" t="s">
        <v>505</v>
      </c>
      <c r="C117" s="80">
        <v>183920.97</v>
      </c>
      <c r="D117" s="83">
        <f t="shared" si="0"/>
        <v>2.7661897156433619E-3</v>
      </c>
    </row>
    <row r="118" spans="1:4" x14ac:dyDescent="0.2">
      <c r="A118" s="78">
        <v>5133</v>
      </c>
      <c r="B118" s="76" t="s">
        <v>506</v>
      </c>
      <c r="C118" s="80">
        <v>3720107.31</v>
      </c>
      <c r="D118" s="83">
        <f t="shared" si="0"/>
        <v>5.5950784633267713E-2</v>
      </c>
    </row>
    <row r="119" spans="1:4" x14ac:dyDescent="0.2">
      <c r="A119" s="78">
        <v>5134</v>
      </c>
      <c r="B119" s="76" t="s">
        <v>507</v>
      </c>
      <c r="C119" s="80">
        <v>1965599.95</v>
      </c>
      <c r="D119" s="83">
        <f t="shared" si="0"/>
        <v>2.9562819110616406E-2</v>
      </c>
    </row>
    <row r="120" spans="1:4" x14ac:dyDescent="0.2">
      <c r="A120" s="78">
        <v>5135</v>
      </c>
      <c r="B120" s="76" t="s">
        <v>508</v>
      </c>
      <c r="C120" s="80">
        <v>1197594.58</v>
      </c>
      <c r="D120" s="83">
        <f t="shared" si="0"/>
        <v>1.8011941817761355E-2</v>
      </c>
    </row>
    <row r="121" spans="1:4" x14ac:dyDescent="0.2">
      <c r="A121" s="78">
        <v>5136</v>
      </c>
      <c r="B121" s="76" t="s">
        <v>509</v>
      </c>
      <c r="C121" s="80">
        <v>136011.63</v>
      </c>
      <c r="D121" s="83">
        <f t="shared" si="0"/>
        <v>2.0456284681071996E-3</v>
      </c>
    </row>
    <row r="122" spans="1:4" x14ac:dyDescent="0.2">
      <c r="A122" s="78">
        <v>5137</v>
      </c>
      <c r="B122" s="76" t="s">
        <v>510</v>
      </c>
      <c r="C122" s="80">
        <v>173865.13</v>
      </c>
      <c r="D122" s="83">
        <f t="shared" si="0"/>
        <v>2.6149488800270909E-3</v>
      </c>
    </row>
    <row r="123" spans="1:4" x14ac:dyDescent="0.2">
      <c r="A123" s="78">
        <v>5138</v>
      </c>
      <c r="B123" s="76" t="s">
        <v>511</v>
      </c>
      <c r="C123" s="80">
        <v>446325.25</v>
      </c>
      <c r="D123" s="83">
        <f t="shared" si="0"/>
        <v>6.7127762341724949E-3</v>
      </c>
    </row>
    <row r="124" spans="1:4" x14ac:dyDescent="0.2">
      <c r="A124" s="78">
        <v>5139</v>
      </c>
      <c r="B124" s="76" t="s">
        <v>512</v>
      </c>
      <c r="C124" s="80">
        <v>619065.91</v>
      </c>
      <c r="D124" s="83">
        <f t="shared" si="0"/>
        <v>9.3108129733515399E-3</v>
      </c>
    </row>
    <row r="125" spans="1:4" x14ac:dyDescent="0.2">
      <c r="A125" s="78">
        <v>5200</v>
      </c>
      <c r="B125" s="76" t="s">
        <v>513</v>
      </c>
      <c r="C125" s="80">
        <f>+C126+C129+C132+C135+C140+C144+C147+C149+C155</f>
        <v>86341.3</v>
      </c>
      <c r="D125" s="83">
        <f t="shared" si="0"/>
        <v>1.2985817554968214E-3</v>
      </c>
    </row>
    <row r="126" spans="1:4" x14ac:dyDescent="0.2">
      <c r="A126" s="78">
        <v>5210</v>
      </c>
      <c r="B126" s="76" t="s">
        <v>514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515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516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517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518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519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459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520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521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460</v>
      </c>
      <c r="C135" s="80">
        <f>SUM(C136:C139)</f>
        <v>86341.3</v>
      </c>
      <c r="D135" s="83">
        <f t="shared" si="0"/>
        <v>1.2985817554968214E-3</v>
      </c>
    </row>
    <row r="136" spans="1:4" x14ac:dyDescent="0.2">
      <c r="A136" s="78">
        <v>5241</v>
      </c>
      <c r="B136" s="76" t="s">
        <v>522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523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524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525</v>
      </c>
      <c r="C139" s="80">
        <v>86341.3</v>
      </c>
      <c r="D139" s="83">
        <f t="shared" si="0"/>
        <v>1.2985817554968214E-3</v>
      </c>
    </row>
    <row r="140" spans="1:4" x14ac:dyDescent="0.2">
      <c r="A140" s="78">
        <v>5250</v>
      </c>
      <c r="B140" s="76" t="s">
        <v>461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526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527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528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529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530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531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532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533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534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535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536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537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538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539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540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541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542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543</v>
      </c>
      <c r="C158" s="80">
        <f>+C159+C162+C165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453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544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545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454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546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547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455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548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549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550</v>
      </c>
      <c r="C168" s="80">
        <f>+C169+C172+C175+C178+C180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551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552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553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554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555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556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557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558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559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560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560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561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562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563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564</v>
      </c>
      <c r="C183" s="80">
        <f>+C184+C193+C196+C202+C204+C206</f>
        <v>18995927</v>
      </c>
      <c r="D183" s="83">
        <f t="shared" si="1"/>
        <v>0.28570063493310233</v>
      </c>
    </row>
    <row r="184" spans="1:4" x14ac:dyDescent="0.2">
      <c r="A184" s="78">
        <v>5510</v>
      </c>
      <c r="B184" s="76" t="s">
        <v>565</v>
      </c>
      <c r="C184" s="80">
        <f>SUM(C185:C192)</f>
        <v>3390670.8400000003</v>
      </c>
      <c r="D184" s="83">
        <f t="shared" si="1"/>
        <v>5.099602729770205E-2</v>
      </c>
    </row>
    <row r="185" spans="1:4" x14ac:dyDescent="0.2">
      <c r="A185" s="78">
        <v>5511</v>
      </c>
      <c r="B185" s="76" t="s">
        <v>566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567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568</v>
      </c>
      <c r="C187" s="80">
        <v>2104542.2999999998</v>
      </c>
      <c r="D187" s="83">
        <f t="shared" si="1"/>
        <v>3.1652525899555806E-2</v>
      </c>
    </row>
    <row r="188" spans="1:4" x14ac:dyDescent="0.2">
      <c r="A188" s="78">
        <v>5514</v>
      </c>
      <c r="B188" s="76" t="s">
        <v>569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570</v>
      </c>
      <c r="C189" s="80">
        <v>1130122.07</v>
      </c>
      <c r="D189" s="83">
        <f t="shared" si="1"/>
        <v>1.6997148544049042E-2</v>
      </c>
    </row>
    <row r="190" spans="1:4" x14ac:dyDescent="0.2">
      <c r="A190" s="78">
        <v>5516</v>
      </c>
      <c r="B190" s="76" t="s">
        <v>571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572</v>
      </c>
      <c r="C191" s="80">
        <v>156006.47</v>
      </c>
      <c r="D191" s="83">
        <f t="shared" si="1"/>
        <v>2.3463528540971956E-3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5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5" x14ac:dyDescent="0.2">
      <c r="A194" s="78">
        <v>5521</v>
      </c>
      <c r="B194" s="76" t="s">
        <v>573</v>
      </c>
      <c r="C194" s="80">
        <v>0</v>
      </c>
      <c r="D194" s="83">
        <f t="shared" si="1"/>
        <v>0</v>
      </c>
    </row>
    <row r="195" spans="1:5" x14ac:dyDescent="0.2">
      <c r="A195" s="78">
        <v>5522</v>
      </c>
      <c r="B195" s="76" t="s">
        <v>574</v>
      </c>
      <c r="C195" s="80">
        <v>0</v>
      </c>
      <c r="D195" s="83">
        <f t="shared" si="1"/>
        <v>0</v>
      </c>
    </row>
    <row r="196" spans="1:5" x14ac:dyDescent="0.2">
      <c r="A196" s="78">
        <v>5530</v>
      </c>
      <c r="B196" s="76" t="s">
        <v>575</v>
      </c>
      <c r="C196" s="80">
        <f>SUM(C197:C201)</f>
        <v>14839799.109999999</v>
      </c>
      <c r="D196" s="83">
        <f t="shared" si="1"/>
        <v>0.22319205732927308</v>
      </c>
    </row>
    <row r="197" spans="1:5" x14ac:dyDescent="0.2">
      <c r="A197" s="78">
        <v>5531</v>
      </c>
      <c r="B197" s="76" t="s">
        <v>576</v>
      </c>
      <c r="C197" s="80">
        <v>0</v>
      </c>
      <c r="D197" s="83">
        <f t="shared" si="1"/>
        <v>0</v>
      </c>
    </row>
    <row r="198" spans="1:5" ht="30.6" x14ac:dyDescent="0.2">
      <c r="A198" s="78">
        <v>5532</v>
      </c>
      <c r="B198" s="76" t="s">
        <v>577</v>
      </c>
      <c r="C198" s="80">
        <v>14839799.109999999</v>
      </c>
      <c r="D198" s="83">
        <f t="shared" si="1"/>
        <v>0.22319205732927308</v>
      </c>
      <c r="E198" s="148" t="s">
        <v>651</v>
      </c>
    </row>
    <row r="199" spans="1:5" x14ac:dyDescent="0.2">
      <c r="A199" s="78">
        <v>5533</v>
      </c>
      <c r="B199" s="76" t="s">
        <v>578</v>
      </c>
      <c r="C199" s="80">
        <v>0</v>
      </c>
      <c r="D199" s="83">
        <f t="shared" si="1"/>
        <v>0</v>
      </c>
    </row>
    <row r="200" spans="1:5" x14ac:dyDescent="0.2">
      <c r="A200" s="78">
        <v>5534</v>
      </c>
      <c r="B200" s="76" t="s">
        <v>579</v>
      </c>
      <c r="C200" s="80">
        <v>0</v>
      </c>
      <c r="D200" s="83">
        <f t="shared" si="1"/>
        <v>0</v>
      </c>
    </row>
    <row r="201" spans="1:5" x14ac:dyDescent="0.2">
      <c r="A201" s="78">
        <v>5535</v>
      </c>
      <c r="B201" s="76" t="s">
        <v>580</v>
      </c>
      <c r="C201" s="80">
        <v>0</v>
      </c>
      <c r="D201" s="83">
        <f t="shared" si="1"/>
        <v>0</v>
      </c>
    </row>
    <row r="202" spans="1:5" x14ac:dyDescent="0.2">
      <c r="A202" s="78">
        <v>5540</v>
      </c>
      <c r="B202" s="76" t="s">
        <v>581</v>
      </c>
      <c r="C202" s="80">
        <f>SUM(C203)</f>
        <v>0</v>
      </c>
      <c r="D202" s="83">
        <f t="shared" si="1"/>
        <v>0</v>
      </c>
    </row>
    <row r="203" spans="1:5" x14ac:dyDescent="0.2">
      <c r="A203" s="78">
        <v>5541</v>
      </c>
      <c r="B203" s="76" t="s">
        <v>581</v>
      </c>
      <c r="C203" s="80">
        <v>0</v>
      </c>
      <c r="D203" s="83">
        <f t="shared" si="1"/>
        <v>0</v>
      </c>
    </row>
    <row r="204" spans="1:5" x14ac:dyDescent="0.2">
      <c r="A204" s="78">
        <v>5550</v>
      </c>
      <c r="B204" s="76" t="s">
        <v>582</v>
      </c>
      <c r="C204" s="80">
        <f>SUM(C205)</f>
        <v>0</v>
      </c>
      <c r="D204" s="83">
        <f t="shared" si="1"/>
        <v>0</v>
      </c>
    </row>
    <row r="205" spans="1:5" x14ac:dyDescent="0.2">
      <c r="A205" s="78">
        <v>5551</v>
      </c>
      <c r="B205" s="76" t="s">
        <v>582</v>
      </c>
      <c r="C205" s="80">
        <v>0</v>
      </c>
      <c r="D205" s="83">
        <f t="shared" si="1"/>
        <v>0</v>
      </c>
    </row>
    <row r="206" spans="1:5" x14ac:dyDescent="0.2">
      <c r="A206" s="78">
        <v>5590</v>
      </c>
      <c r="B206" s="76" t="s">
        <v>583</v>
      </c>
      <c r="C206" s="80">
        <f>SUM(C207:C214)</f>
        <v>765457.05</v>
      </c>
      <c r="D206" s="83">
        <f t="shared" si="1"/>
        <v>1.1512550306127174E-2</v>
      </c>
    </row>
    <row r="207" spans="1:5" x14ac:dyDescent="0.2">
      <c r="A207" s="78">
        <v>5591</v>
      </c>
      <c r="B207" s="76" t="s">
        <v>584</v>
      </c>
      <c r="C207" s="80">
        <v>0</v>
      </c>
      <c r="D207" s="83">
        <f t="shared" si="1"/>
        <v>0</v>
      </c>
    </row>
    <row r="208" spans="1:5" x14ac:dyDescent="0.2">
      <c r="A208" s="78">
        <v>5592</v>
      </c>
      <c r="B208" s="76" t="s">
        <v>585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586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587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588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481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589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590</v>
      </c>
      <c r="C214" s="80">
        <v>765457.05</v>
      </c>
      <c r="D214" s="83">
        <f t="shared" si="1"/>
        <v>1.1512550306127174E-2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591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592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39370078740157483" bottom="0.39370078740157483" header="0.31496062992125984" footer="0.31496062992125984"/>
  <pageSetup scale="60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/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86" customWidth="1"/>
    <col min="2" max="2" width="48.109375" style="86" customWidth="1"/>
    <col min="3" max="3" width="22.88671875" style="86" customWidth="1"/>
    <col min="4" max="5" width="16.6640625" style="86" customWidth="1"/>
    <col min="6" max="16384" width="9.109375" style="86"/>
  </cols>
  <sheetData>
    <row r="1" spans="1:5" ht="18.899999999999999" customHeight="1" x14ac:dyDescent="0.2">
      <c r="A1" s="155" t="str">
        <f>ESF!A1</f>
        <v>Instituto Municipal de Vivienda de León, Guanajuato (IMUVI)</v>
      </c>
      <c r="B1" s="155"/>
      <c r="C1" s="155"/>
      <c r="D1" s="84" t="s">
        <v>288</v>
      </c>
      <c r="E1" s="85">
        <f>ESF!H1</f>
        <v>2018</v>
      </c>
    </row>
    <row r="2" spans="1:5" ht="18.899999999999999" customHeight="1" x14ac:dyDescent="0.2">
      <c r="A2" s="155" t="s">
        <v>593</v>
      </c>
      <c r="B2" s="155"/>
      <c r="C2" s="155"/>
      <c r="D2" s="84" t="s">
        <v>290</v>
      </c>
      <c r="E2" s="85" t="str">
        <f>ESF!H2</f>
        <v>Anual</v>
      </c>
    </row>
    <row r="3" spans="1:5" ht="18.899999999999999" customHeight="1" x14ac:dyDescent="0.2">
      <c r="A3" s="155" t="str">
        <f>ESF!A3</f>
        <v>Correspondiente del 1 de enero al 31 de diciembre de 2018</v>
      </c>
      <c r="B3" s="155"/>
      <c r="C3" s="155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454</v>
      </c>
      <c r="C8" s="91">
        <v>171071619.38999999</v>
      </c>
      <c r="D8" s="86" t="s">
        <v>454</v>
      </c>
      <c r="E8" s="86" t="s">
        <v>658</v>
      </c>
    </row>
    <row r="9" spans="1:5" x14ac:dyDescent="0.2">
      <c r="A9" s="90">
        <v>3120</v>
      </c>
      <c r="B9" s="86" t="s">
        <v>594</v>
      </c>
      <c r="C9" s="91">
        <v>77474848.579999998</v>
      </c>
      <c r="D9" s="86" t="s">
        <v>654</v>
      </c>
      <c r="E9" s="86" t="s">
        <v>658</v>
      </c>
    </row>
    <row r="10" spans="1:5" x14ac:dyDescent="0.2">
      <c r="A10" s="90">
        <v>3130</v>
      </c>
      <c r="B10" s="86" t="s">
        <v>595</v>
      </c>
      <c r="C10" s="91">
        <v>44914142</v>
      </c>
      <c r="D10" s="86" t="s">
        <v>655</v>
      </c>
      <c r="E10" s="86" t="s">
        <v>658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596</v>
      </c>
      <c r="E13" s="89"/>
    </row>
    <row r="14" spans="1:5" x14ac:dyDescent="0.2">
      <c r="A14" s="90">
        <v>3210</v>
      </c>
      <c r="B14" s="86" t="s">
        <v>597</v>
      </c>
      <c r="C14" s="91">
        <v>31655579.579999998</v>
      </c>
      <c r="D14" s="86" t="s">
        <v>659</v>
      </c>
    </row>
    <row r="15" spans="1:5" x14ac:dyDescent="0.2">
      <c r="A15" s="90">
        <v>3220</v>
      </c>
      <c r="B15" s="86" t="s">
        <v>598</v>
      </c>
      <c r="C15" s="91">
        <v>156117949.86000001</v>
      </c>
      <c r="D15" s="86" t="s">
        <v>656</v>
      </c>
    </row>
    <row r="16" spans="1:5" x14ac:dyDescent="0.2">
      <c r="A16" s="90">
        <v>3230</v>
      </c>
      <c r="B16" s="86" t="s">
        <v>599</v>
      </c>
      <c r="C16" s="91">
        <f>SUM(C17:C20)</f>
        <v>0</v>
      </c>
    </row>
    <row r="17" spans="1:4" x14ac:dyDescent="0.2">
      <c r="A17" s="90">
        <v>3231</v>
      </c>
      <c r="B17" s="86" t="s">
        <v>600</v>
      </c>
      <c r="C17" s="91">
        <v>0</v>
      </c>
    </row>
    <row r="18" spans="1:4" x14ac:dyDescent="0.2">
      <c r="A18" s="90">
        <v>3232</v>
      </c>
      <c r="B18" s="86" t="s">
        <v>601</v>
      </c>
      <c r="C18" s="91">
        <v>0</v>
      </c>
    </row>
    <row r="19" spans="1:4" x14ac:dyDescent="0.2">
      <c r="A19" s="90">
        <v>3233</v>
      </c>
      <c r="B19" s="86" t="s">
        <v>602</v>
      </c>
      <c r="C19" s="91">
        <v>0</v>
      </c>
    </row>
    <row r="20" spans="1:4" x14ac:dyDescent="0.2">
      <c r="A20" s="90">
        <v>3239</v>
      </c>
      <c r="B20" s="86" t="s">
        <v>603</v>
      </c>
      <c r="C20" s="91">
        <v>0</v>
      </c>
    </row>
    <row r="21" spans="1:4" x14ac:dyDescent="0.2">
      <c r="A21" s="90">
        <v>3240</v>
      </c>
      <c r="B21" s="86" t="s">
        <v>604</v>
      </c>
      <c r="C21" s="91">
        <f>SUM(C22:C24)</f>
        <v>0</v>
      </c>
    </row>
    <row r="22" spans="1:4" x14ac:dyDescent="0.2">
      <c r="A22" s="90">
        <v>3241</v>
      </c>
      <c r="B22" s="86" t="s">
        <v>605</v>
      </c>
      <c r="C22" s="91">
        <v>0</v>
      </c>
    </row>
    <row r="23" spans="1:4" x14ac:dyDescent="0.2">
      <c r="A23" s="90">
        <v>3242</v>
      </c>
      <c r="B23" s="86" t="s">
        <v>606</v>
      </c>
      <c r="C23" s="91">
        <v>0</v>
      </c>
    </row>
    <row r="24" spans="1:4" x14ac:dyDescent="0.2">
      <c r="A24" s="90">
        <v>3243</v>
      </c>
      <c r="B24" s="86" t="s">
        <v>607</v>
      </c>
      <c r="C24" s="91">
        <v>0</v>
      </c>
    </row>
    <row r="25" spans="1:4" x14ac:dyDescent="0.2">
      <c r="A25" s="90">
        <v>3250</v>
      </c>
      <c r="B25" s="86" t="s">
        <v>608</v>
      </c>
      <c r="C25" s="91">
        <f>SUM(C26:C27)</f>
        <v>749903.62</v>
      </c>
    </row>
    <row r="26" spans="1:4" x14ac:dyDescent="0.2">
      <c r="A26" s="90">
        <v>3251</v>
      </c>
      <c r="B26" s="86" t="s">
        <v>609</v>
      </c>
      <c r="C26" s="91">
        <v>0</v>
      </c>
    </row>
    <row r="27" spans="1:4" x14ac:dyDescent="0.2">
      <c r="A27" s="90">
        <v>3252</v>
      </c>
      <c r="B27" s="86" t="s">
        <v>610</v>
      </c>
      <c r="C27" s="91">
        <v>749903.62</v>
      </c>
      <c r="D27" s="86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74803149606299213" bottom="0.74803149606299213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/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86" customWidth="1"/>
    <col min="2" max="2" width="63.44140625" style="86" bestFit="1" customWidth="1"/>
    <col min="3" max="3" width="15.33203125" style="86" bestFit="1" customWidth="1"/>
    <col min="4" max="4" width="16.44140625" style="86" bestFit="1" customWidth="1"/>
    <col min="5" max="5" width="19.109375" style="86" customWidth="1"/>
    <col min="6" max="16384" width="9.109375" style="86"/>
  </cols>
  <sheetData>
    <row r="1" spans="1:5" s="92" customFormat="1" ht="18.899999999999999" customHeight="1" x14ac:dyDescent="0.3">
      <c r="A1" s="156" t="str">
        <f>ESF!A1</f>
        <v>Instituto Municipal de Vivienda de León, Guanajuato (IMUVI)</v>
      </c>
      <c r="B1" s="156"/>
      <c r="C1" s="156"/>
      <c r="D1" s="84" t="s">
        <v>288</v>
      </c>
      <c r="E1" s="85">
        <f>ESF!H1</f>
        <v>2018</v>
      </c>
    </row>
    <row r="2" spans="1:5" s="92" customFormat="1" ht="18.899999999999999" customHeight="1" x14ac:dyDescent="0.3">
      <c r="A2" s="156" t="s">
        <v>611</v>
      </c>
      <c r="B2" s="156"/>
      <c r="C2" s="156"/>
      <c r="D2" s="84" t="s">
        <v>290</v>
      </c>
      <c r="E2" s="85" t="str">
        <f>ESF!H2</f>
        <v>Anual</v>
      </c>
    </row>
    <row r="3" spans="1:5" s="92" customFormat="1" ht="18.899999999999999" customHeight="1" x14ac:dyDescent="0.3">
      <c r="A3" s="156" t="str">
        <f>ESF!A3</f>
        <v>Correspondiente del 1 de enero al 31 de diciembre de 2018</v>
      </c>
      <c r="B3" s="156"/>
      <c r="C3" s="156"/>
      <c r="D3" s="84" t="s">
        <v>291</v>
      </c>
      <c r="E3" s="85">
        <f>ESF!H3</f>
        <v>1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612</v>
      </c>
      <c r="C8" s="91">
        <v>25372.75</v>
      </c>
      <c r="D8" s="91">
        <v>12736</v>
      </c>
    </row>
    <row r="9" spans="1:5" x14ac:dyDescent="0.2">
      <c r="A9" s="90">
        <v>1112</v>
      </c>
      <c r="B9" s="86" t="s">
        <v>613</v>
      </c>
      <c r="C9" s="91">
        <v>127418647.2</v>
      </c>
      <c r="D9" s="91">
        <v>166405135.03</v>
      </c>
    </row>
    <row r="10" spans="1:5" x14ac:dyDescent="0.2">
      <c r="A10" s="90">
        <v>1113</v>
      </c>
      <c r="B10" s="86" t="s">
        <v>614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294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615</v>
      </c>
      <c r="C13" s="91">
        <v>93394</v>
      </c>
      <c r="D13" s="91">
        <v>93394</v>
      </c>
    </row>
    <row r="14" spans="1:5" x14ac:dyDescent="0.2">
      <c r="A14" s="90">
        <v>1119</v>
      </c>
      <c r="B14" s="86" t="s">
        <v>616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617</v>
      </c>
      <c r="C15" s="91">
        <f>SUM(C8:C14)</f>
        <v>127537413.95</v>
      </c>
      <c r="D15" s="91">
        <f>SUM(D8:D14)</f>
        <v>166511265.03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618</v>
      </c>
      <c r="E19" s="89" t="s">
        <v>271</v>
      </c>
    </row>
    <row r="20" spans="1:5" x14ac:dyDescent="0.2">
      <c r="A20" s="90">
        <v>1230</v>
      </c>
      <c r="B20" s="86" t="s">
        <v>327</v>
      </c>
      <c r="C20" s="91">
        <f>SUM(C21:C27)</f>
        <v>592724.64</v>
      </c>
      <c r="D20" s="91">
        <f t="shared" ref="D20:E20" si="0">SUM(D21:D27)</f>
        <v>0</v>
      </c>
      <c r="E20" s="91">
        <f t="shared" si="0"/>
        <v>0</v>
      </c>
    </row>
    <row r="21" spans="1:5" x14ac:dyDescent="0.2">
      <c r="A21" s="90">
        <v>1231</v>
      </c>
      <c r="B21" s="86" t="s">
        <v>328</v>
      </c>
      <c r="C21" s="91">
        <v>0</v>
      </c>
      <c r="D21" s="86">
        <v>0</v>
      </c>
      <c r="E21" s="86">
        <v>0</v>
      </c>
    </row>
    <row r="22" spans="1:5" x14ac:dyDescent="0.2">
      <c r="A22" s="90">
        <v>1232</v>
      </c>
      <c r="B22" s="86" t="s">
        <v>329</v>
      </c>
      <c r="C22" s="91">
        <v>0</v>
      </c>
      <c r="D22" s="86">
        <v>0</v>
      </c>
      <c r="E22" s="86">
        <v>0</v>
      </c>
    </row>
    <row r="23" spans="1:5" x14ac:dyDescent="0.2">
      <c r="A23" s="90">
        <v>1233</v>
      </c>
      <c r="B23" s="86" t="s">
        <v>330</v>
      </c>
      <c r="C23" s="91">
        <v>0</v>
      </c>
      <c r="D23" s="86">
        <v>0</v>
      </c>
      <c r="E23" s="86">
        <v>0</v>
      </c>
    </row>
    <row r="24" spans="1:5" x14ac:dyDescent="0.2">
      <c r="A24" s="90">
        <v>1234</v>
      </c>
      <c r="B24" s="86" t="s">
        <v>331</v>
      </c>
      <c r="C24" s="91">
        <v>0</v>
      </c>
      <c r="D24" s="86">
        <v>0</v>
      </c>
      <c r="E24" s="86">
        <v>0</v>
      </c>
    </row>
    <row r="25" spans="1:5" x14ac:dyDescent="0.2">
      <c r="A25" s="90">
        <v>1235</v>
      </c>
      <c r="B25" s="86" t="s">
        <v>332</v>
      </c>
      <c r="C25" s="91">
        <v>0</v>
      </c>
      <c r="D25" s="86">
        <v>0</v>
      </c>
      <c r="E25" s="86">
        <v>0</v>
      </c>
    </row>
    <row r="26" spans="1:5" x14ac:dyDescent="0.2">
      <c r="A26" s="90">
        <v>1236</v>
      </c>
      <c r="B26" s="86" t="s">
        <v>333</v>
      </c>
      <c r="C26" s="91">
        <v>592724.64</v>
      </c>
      <c r="D26" s="86">
        <v>0</v>
      </c>
      <c r="E26" s="86">
        <v>0</v>
      </c>
    </row>
    <row r="27" spans="1:5" x14ac:dyDescent="0.2">
      <c r="A27" s="90">
        <v>1239</v>
      </c>
      <c r="B27" s="86" t="s">
        <v>334</v>
      </c>
      <c r="C27" s="91">
        <v>0</v>
      </c>
      <c r="D27" s="86">
        <v>0</v>
      </c>
      <c r="E27" s="86">
        <v>0</v>
      </c>
    </row>
    <row r="28" spans="1:5" x14ac:dyDescent="0.2">
      <c r="A28" s="90">
        <v>1240</v>
      </c>
      <c r="B28" s="86" t="s">
        <v>335</v>
      </c>
      <c r="C28" s="91">
        <f>SUM(C29:C36)</f>
        <v>1690139.2499999998</v>
      </c>
      <c r="D28" s="91">
        <f t="shared" ref="D28:E28" si="1">SUM(D29:D36)</f>
        <v>0</v>
      </c>
      <c r="E28" s="91">
        <f t="shared" si="1"/>
        <v>0</v>
      </c>
    </row>
    <row r="29" spans="1:5" x14ac:dyDescent="0.2">
      <c r="A29" s="90">
        <v>1241</v>
      </c>
      <c r="B29" s="86" t="s">
        <v>336</v>
      </c>
      <c r="C29" s="91">
        <v>685495.54999999993</v>
      </c>
      <c r="D29" s="86">
        <v>0</v>
      </c>
      <c r="E29" s="86">
        <v>0</v>
      </c>
    </row>
    <row r="30" spans="1:5" x14ac:dyDescent="0.2">
      <c r="A30" s="90">
        <v>1242</v>
      </c>
      <c r="B30" s="86" t="s">
        <v>337</v>
      </c>
      <c r="C30" s="91">
        <v>-1406.5</v>
      </c>
      <c r="D30" s="86">
        <v>0</v>
      </c>
      <c r="E30" s="86">
        <v>0</v>
      </c>
    </row>
    <row r="31" spans="1:5" x14ac:dyDescent="0.2">
      <c r="A31" s="90">
        <v>1243</v>
      </c>
      <c r="B31" s="86" t="s">
        <v>338</v>
      </c>
      <c r="C31" s="91">
        <v>0</v>
      </c>
      <c r="D31" s="86">
        <v>0</v>
      </c>
      <c r="E31" s="86">
        <v>0</v>
      </c>
    </row>
    <row r="32" spans="1:5" x14ac:dyDescent="0.2">
      <c r="A32" s="90">
        <v>1244</v>
      </c>
      <c r="B32" s="86" t="s">
        <v>339</v>
      </c>
      <c r="C32" s="91">
        <v>991759</v>
      </c>
      <c r="D32" s="86">
        <v>0</v>
      </c>
      <c r="E32" s="86">
        <v>0</v>
      </c>
    </row>
    <row r="33" spans="1:5" x14ac:dyDescent="0.2">
      <c r="A33" s="90">
        <v>1245</v>
      </c>
      <c r="B33" s="86" t="s">
        <v>340</v>
      </c>
      <c r="C33" s="91">
        <v>0</v>
      </c>
      <c r="D33" s="86">
        <v>0</v>
      </c>
      <c r="E33" s="86">
        <v>0</v>
      </c>
    </row>
    <row r="34" spans="1:5" x14ac:dyDescent="0.2">
      <c r="A34" s="90">
        <v>1246</v>
      </c>
      <c r="B34" s="86" t="s">
        <v>341</v>
      </c>
      <c r="C34" s="91">
        <v>14291.2</v>
      </c>
      <c r="D34" s="86">
        <v>0</v>
      </c>
      <c r="E34" s="86">
        <v>0</v>
      </c>
    </row>
    <row r="35" spans="1:5" x14ac:dyDescent="0.2">
      <c r="A35" s="90">
        <v>1247</v>
      </c>
      <c r="B35" s="86" t="s">
        <v>342</v>
      </c>
      <c r="C35" s="91">
        <v>0</v>
      </c>
      <c r="D35" s="86">
        <v>0</v>
      </c>
      <c r="E35" s="86">
        <v>0</v>
      </c>
    </row>
    <row r="36" spans="1:5" x14ac:dyDescent="0.2">
      <c r="A36" s="90">
        <v>1248</v>
      </c>
      <c r="B36" s="86" t="s">
        <v>343</v>
      </c>
      <c r="C36" s="91">
        <v>0</v>
      </c>
      <c r="D36" s="86">
        <v>0</v>
      </c>
      <c r="E36" s="86">
        <v>0</v>
      </c>
    </row>
    <row r="37" spans="1:5" x14ac:dyDescent="0.2">
      <c r="A37" s="90">
        <v>1250</v>
      </c>
      <c r="B37" s="86" t="s">
        <v>345</v>
      </c>
      <c r="C37" s="91">
        <f>SUM(C38:C42)</f>
        <v>164418.40000000002</v>
      </c>
      <c r="D37" s="91">
        <f t="shared" ref="D37:E37" si="2">SUM(D38:D42)</f>
        <v>0</v>
      </c>
      <c r="E37" s="91">
        <f t="shared" si="2"/>
        <v>0</v>
      </c>
    </row>
    <row r="38" spans="1:5" x14ac:dyDescent="0.2">
      <c r="A38" s="90">
        <v>1251</v>
      </c>
      <c r="B38" s="86" t="s">
        <v>346</v>
      </c>
      <c r="C38" s="91">
        <v>0</v>
      </c>
      <c r="D38" s="86">
        <v>0</v>
      </c>
      <c r="E38" s="86">
        <v>0</v>
      </c>
    </row>
    <row r="39" spans="1:5" x14ac:dyDescent="0.2">
      <c r="A39" s="90">
        <v>1252</v>
      </c>
      <c r="B39" s="86" t="s">
        <v>347</v>
      </c>
      <c r="C39" s="91">
        <v>0</v>
      </c>
      <c r="D39" s="86">
        <v>0</v>
      </c>
      <c r="E39" s="86">
        <v>0</v>
      </c>
    </row>
    <row r="40" spans="1:5" x14ac:dyDescent="0.2">
      <c r="A40" s="90">
        <v>1253</v>
      </c>
      <c r="B40" s="86" t="s">
        <v>348</v>
      </c>
      <c r="C40" s="91">
        <v>0</v>
      </c>
      <c r="D40" s="86">
        <v>0</v>
      </c>
      <c r="E40" s="86">
        <v>0</v>
      </c>
    </row>
    <row r="41" spans="1:5" x14ac:dyDescent="0.2">
      <c r="A41" s="90">
        <v>1254</v>
      </c>
      <c r="B41" s="86" t="s">
        <v>349</v>
      </c>
      <c r="C41" s="91">
        <v>164418.40000000002</v>
      </c>
      <c r="D41" s="86">
        <v>0</v>
      </c>
      <c r="E41" s="86">
        <v>0</v>
      </c>
    </row>
    <row r="42" spans="1:5" x14ac:dyDescent="0.2">
      <c r="A42" s="90">
        <v>1259</v>
      </c>
      <c r="B42" s="86" t="s">
        <v>350</v>
      </c>
      <c r="C42" s="91">
        <v>0</v>
      </c>
      <c r="D42" s="86">
        <v>0</v>
      </c>
      <c r="E42" s="86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564</v>
      </c>
      <c r="C46" s="91">
        <f>+C47+C56+C59+C65+C67+C69+C78</f>
        <v>18995927</v>
      </c>
      <c r="D46" s="91">
        <v>0</v>
      </c>
    </row>
    <row r="47" spans="1:5" x14ac:dyDescent="0.2">
      <c r="A47" s="90">
        <v>5510</v>
      </c>
      <c r="B47" s="86" t="s">
        <v>565</v>
      </c>
      <c r="C47" s="91">
        <f>SUM(C48:C55)</f>
        <v>3390670.8400000003</v>
      </c>
      <c r="D47" s="91">
        <v>0</v>
      </c>
    </row>
    <row r="48" spans="1:5" x14ac:dyDescent="0.2">
      <c r="A48" s="90">
        <v>5511</v>
      </c>
      <c r="B48" s="86" t="s">
        <v>566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567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568</v>
      </c>
      <c r="C50" s="91">
        <v>2104542.2999999998</v>
      </c>
      <c r="D50" s="91">
        <v>0</v>
      </c>
    </row>
    <row r="51" spans="1:4" x14ac:dyDescent="0.2">
      <c r="A51" s="90">
        <v>5514</v>
      </c>
      <c r="B51" s="86" t="s">
        <v>569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570</v>
      </c>
      <c r="C52" s="91">
        <v>1130122.07</v>
      </c>
      <c r="D52" s="91">
        <v>0</v>
      </c>
    </row>
    <row r="53" spans="1:4" x14ac:dyDescent="0.2">
      <c r="A53" s="90">
        <v>5516</v>
      </c>
      <c r="B53" s="86" t="s">
        <v>571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572</v>
      </c>
      <c r="C54" s="91">
        <v>156006.47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573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574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575</v>
      </c>
      <c r="C59" s="91">
        <f>SUM(C60:C64)</f>
        <v>14839799.109999999</v>
      </c>
      <c r="D59" s="91">
        <v>0</v>
      </c>
    </row>
    <row r="60" spans="1:4" x14ac:dyDescent="0.2">
      <c r="A60" s="90">
        <v>5531</v>
      </c>
      <c r="B60" s="86" t="s">
        <v>576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577</v>
      </c>
      <c r="C61" s="91">
        <v>14839799.109999999</v>
      </c>
      <c r="D61" s="91">
        <v>0</v>
      </c>
    </row>
    <row r="62" spans="1:4" x14ac:dyDescent="0.2">
      <c r="A62" s="90">
        <v>5533</v>
      </c>
      <c r="B62" s="86" t="s">
        <v>578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579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580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581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581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582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582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583</v>
      </c>
      <c r="C69" s="91">
        <f>SUM(C70:C77)</f>
        <v>765457.05</v>
      </c>
      <c r="D69" s="91">
        <v>0</v>
      </c>
    </row>
    <row r="70" spans="1:4" x14ac:dyDescent="0.2">
      <c r="A70" s="90">
        <v>5591</v>
      </c>
      <c r="B70" s="86" t="s">
        <v>584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585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586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587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588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589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590</v>
      </c>
      <c r="C77" s="91">
        <v>765457.05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+C79</f>
        <v>0</v>
      </c>
      <c r="D78" s="91">
        <v>0</v>
      </c>
    </row>
    <row r="79" spans="1:4" x14ac:dyDescent="0.2">
      <c r="A79" s="90">
        <v>5610</v>
      </c>
      <c r="B79" s="86" t="s">
        <v>591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592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/>
  <pageMargins left="0" right="0" top="0.39370078740157483" bottom="0.3937007874015748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2018-07-19T14:56:02Z</cp:lastPrinted>
  <dcterms:created xsi:type="dcterms:W3CDTF">2012-12-11T20:36:24Z</dcterms:created>
  <dcterms:modified xsi:type="dcterms:W3CDTF">2019-02-12T17:24:48Z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